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1426" yWindow="65371" windowWidth="19440" windowHeight="10275" tabRatio="470" activeTab="0"/>
  </bookViews>
  <sheets>
    <sheet name="20.04.2018" sheetId="3" r:id="rId1"/>
  </sheets>
  <definedNames/>
  <calcPr calcId="125725"/>
</workbook>
</file>

<file path=xl/sharedStrings.xml><?xml version="1.0" encoding="utf-8"?>
<sst xmlns="http://schemas.openxmlformats.org/spreadsheetml/2006/main" count="165" uniqueCount="78">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</sst>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699890613556"/>
      <name val="Arial"/>
      <family val="2"/>
    </font>
    <font>
      <sz val="8"/>
      <color theme="8" tint="-0.4999699890613556"/>
      <name val="Arial"/>
      <family val="2"/>
    </font>
    <font>
      <b/>
      <sz val="8"/>
      <color theme="8" tint="-0.4999699890613556"/>
      <name val="Arial"/>
      <family val="2"/>
    </font>
    <font>
      <b/>
      <i/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4" fontId="12" fillId="4" borderId="2" xfId="0" applyNumberFormat="1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" fontId="12" fillId="4" borderId="3" xfId="0" applyNumberFormat="1" applyFont="1" applyFill="1" applyBorder="1" applyAlignment="1">
      <alignment horizontal="right" vertical="center" shrinkToFit="1"/>
    </xf>
    <xf numFmtId="4" fontId="12" fillId="4" borderId="4" xfId="0" applyNumberFormat="1" applyFont="1" applyFill="1" applyBorder="1" applyAlignment="1">
      <alignment horizontal="right" vertical="center" shrinkToFit="1"/>
    </xf>
    <xf numFmtId="4" fontId="12" fillId="4" borderId="5" xfId="0" applyNumberFormat="1" applyFont="1" applyFill="1" applyBorder="1" applyAlignment="1">
      <alignment horizontal="right" vertical="center" shrinkToFit="1"/>
    </xf>
    <xf numFmtId="4" fontId="12" fillId="4" borderId="6" xfId="0" applyNumberFormat="1" applyFont="1" applyFill="1" applyBorder="1" applyAlignment="1">
      <alignment horizontal="right" vertical="center" shrinkToFit="1"/>
    </xf>
    <xf numFmtId="4" fontId="12" fillId="4" borderId="7" xfId="0" applyNumberFormat="1" applyFont="1" applyFill="1" applyBorder="1" applyAlignment="1">
      <alignment horizontal="right" vertical="center" shrinkToFit="1"/>
    </xf>
    <xf numFmtId="4" fontId="2" fillId="4" borderId="8" xfId="0" applyNumberFormat="1" applyFont="1" applyFill="1" applyBorder="1" applyAlignment="1">
      <alignment horizontal="right" vertical="center" shrinkToFit="1"/>
    </xf>
    <xf numFmtId="4" fontId="7" fillId="5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" fillId="6" borderId="8" xfId="0" applyNumberFormat="1" applyFont="1" applyFill="1" applyBorder="1" applyAlignment="1">
      <alignment horizontal="right" vertical="center" shrinkToFit="1"/>
    </xf>
    <xf numFmtId="4" fontId="2" fillId="6" borderId="10" xfId="0" applyNumberFormat="1" applyFont="1" applyFill="1" applyBorder="1" applyAlignment="1">
      <alignment horizontal="right" vertical="center" shrinkToFit="1"/>
    </xf>
    <xf numFmtId="49" fontId="2" fillId="6" borderId="11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right" vertical="center" shrinkToFit="1"/>
    </xf>
    <xf numFmtId="4" fontId="2" fillId="6" borderId="11" xfId="0" applyNumberFormat="1" applyFont="1" applyFill="1" applyBorder="1" applyAlignment="1">
      <alignment horizontal="right" vertical="center" shrinkToFit="1"/>
    </xf>
    <xf numFmtId="4" fontId="12" fillId="4" borderId="13" xfId="0" applyNumberFormat="1" applyFont="1" applyFill="1" applyBorder="1" applyAlignment="1">
      <alignment horizontal="right" vertical="center" shrinkToFit="1"/>
    </xf>
    <xf numFmtId="4" fontId="2" fillId="6" borderId="14" xfId="0" applyNumberFormat="1" applyFont="1" applyFill="1" applyBorder="1" applyAlignment="1">
      <alignment horizontal="right" vertical="center" shrinkToFit="1"/>
    </xf>
    <xf numFmtId="4" fontId="2" fillId="6" borderId="15" xfId="0" applyNumberFormat="1" applyFont="1" applyFill="1" applyBorder="1" applyAlignment="1">
      <alignment horizontal="right" vertical="center" shrinkToFit="1"/>
    </xf>
    <xf numFmtId="4" fontId="2" fillId="6" borderId="16" xfId="0" applyNumberFormat="1" applyFont="1" applyFill="1" applyBorder="1" applyAlignment="1">
      <alignment horizontal="right" vertical="center" shrinkToFit="1"/>
    </xf>
    <xf numFmtId="4" fontId="2" fillId="4" borderId="14" xfId="0" applyNumberFormat="1" applyFont="1" applyFill="1" applyBorder="1" applyAlignment="1">
      <alignment horizontal="right" vertical="center" shrinkToFit="1"/>
    </xf>
    <xf numFmtId="49" fontId="12" fillId="6" borderId="17" xfId="0" applyNumberFormat="1" applyFont="1" applyFill="1" applyBorder="1" applyAlignment="1">
      <alignment horizontal="left" vertical="center" wrapText="1"/>
    </xf>
    <xf numFmtId="4" fontId="7" fillId="5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2" fillId="4" borderId="19" xfId="0" applyNumberFormat="1" applyFont="1" applyFill="1" applyBorder="1" applyAlignment="1">
      <alignment horizontal="right" vertical="center" shrinkToFit="1"/>
    </xf>
    <xf numFmtId="0" fontId="10" fillId="5" borderId="20" xfId="20" applyFont="1" applyFill="1" applyBorder="1" applyAlignment="1">
      <alignment horizontal="center" vertical="center" wrapText="1"/>
      <protection/>
    </xf>
    <xf numFmtId="4" fontId="7" fillId="5" borderId="9" xfId="0" applyNumberFormat="1" applyFont="1" applyFill="1" applyBorder="1" applyAlignment="1">
      <alignment horizontal="center" vertical="center"/>
    </xf>
    <xf numFmtId="4" fontId="7" fillId="5" borderId="21" xfId="0" applyNumberFormat="1" applyFont="1" applyFill="1" applyBorder="1" applyAlignment="1">
      <alignment horizontal="center" vertical="center" wrapText="1" shrinkToFit="1"/>
    </xf>
    <xf numFmtId="4" fontId="7" fillId="5" borderId="9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/>
    </xf>
    <xf numFmtId="49" fontId="12" fillId="6" borderId="22" xfId="0" applyNumberFormat="1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 shrinkToFit="1"/>
    </xf>
    <xf numFmtId="0" fontId="8" fillId="5" borderId="18" xfId="20" applyFont="1" applyFill="1" applyBorder="1" applyAlignment="1">
      <alignment horizontal="center" vertical="center" wrapText="1"/>
      <protection/>
    </xf>
    <xf numFmtId="0" fontId="8" fillId="5" borderId="9" xfId="20" applyFont="1" applyFill="1" applyBorder="1" applyAlignment="1">
      <alignment horizontal="center" vertical="center" wrapText="1"/>
      <protection/>
    </xf>
    <xf numFmtId="4" fontId="12" fillId="4" borderId="23" xfId="0" applyNumberFormat="1" applyFont="1" applyFill="1" applyBorder="1" applyAlignment="1">
      <alignment horizontal="right" vertical="center" shrinkToFit="1"/>
    </xf>
    <xf numFmtId="4" fontId="12" fillId="4" borderId="24" xfId="0" applyNumberFormat="1" applyFont="1" applyFill="1" applyBorder="1" applyAlignment="1">
      <alignment horizontal="right" vertical="center" shrinkToFit="1"/>
    </xf>
    <xf numFmtId="49" fontId="12" fillId="6" borderId="25" xfId="0" applyNumberFormat="1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4" fontId="12" fillId="4" borderId="27" xfId="0" applyNumberFormat="1" applyFont="1" applyFill="1" applyBorder="1" applyAlignment="1">
      <alignment horizontal="right" vertical="center" shrinkToFit="1"/>
    </xf>
    <xf numFmtId="4" fontId="12" fillId="4" borderId="28" xfId="0" applyNumberFormat="1" applyFont="1" applyFill="1" applyBorder="1" applyAlignment="1">
      <alignment horizontal="right" vertical="center" shrinkToFit="1"/>
    </xf>
    <xf numFmtId="4" fontId="2" fillId="4" borderId="15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 quotePrefix="1">
      <alignment vertical="center"/>
    </xf>
    <xf numFmtId="4" fontId="12" fillId="4" borderId="15" xfId="0" applyNumberFormat="1" applyFont="1" applyFill="1" applyBorder="1" applyAlignment="1">
      <alignment horizontal="right" vertical="center" shrinkToFit="1"/>
    </xf>
    <xf numFmtId="0" fontId="9" fillId="5" borderId="9" xfId="20" applyFont="1" applyFill="1" applyBorder="1" applyAlignment="1">
      <alignment horizontal="center" vertical="center" wrapText="1"/>
      <protection/>
    </xf>
    <xf numFmtId="0" fontId="10" fillId="5" borderId="9" xfId="20" applyFont="1" applyFill="1" applyBorder="1" applyAlignment="1">
      <alignment horizontal="center" vertical="center" wrapText="1"/>
      <protection/>
    </xf>
    <xf numFmtId="4" fontId="12" fillId="4" borderId="29" xfId="0" applyNumberFormat="1" applyFont="1" applyFill="1" applyBorder="1" applyAlignment="1">
      <alignment horizontal="right" vertical="center" shrinkToFit="1"/>
    </xf>
    <xf numFmtId="4" fontId="12" fillId="4" borderId="30" xfId="0" applyNumberFormat="1" applyFont="1" applyFill="1" applyBorder="1" applyAlignment="1">
      <alignment horizontal="right" vertical="center" shrinkToFit="1"/>
    </xf>
    <xf numFmtId="4" fontId="12" fillId="4" borderId="31" xfId="0" applyNumberFormat="1" applyFont="1" applyFill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4" fontId="12" fillId="4" borderId="32" xfId="0" applyNumberFormat="1" applyFont="1" applyFill="1" applyBorder="1" applyAlignment="1">
      <alignment horizontal="right" vertical="center" shrinkToFit="1"/>
    </xf>
    <xf numFmtId="4" fontId="12" fillId="4" borderId="26" xfId="0" applyNumberFormat="1" applyFont="1" applyFill="1" applyBorder="1" applyAlignment="1">
      <alignment horizontal="right" vertical="center" shrinkToFit="1"/>
    </xf>
    <xf numFmtId="4" fontId="12" fillId="4" borderId="33" xfId="0" applyNumberFormat="1" applyFont="1" applyFill="1" applyBorder="1" applyAlignment="1">
      <alignment horizontal="right" vertical="center" shrinkToFit="1"/>
    </xf>
    <xf numFmtId="4" fontId="12" fillId="4" borderId="34" xfId="0" applyNumberFormat="1" applyFont="1" applyFill="1" applyBorder="1" applyAlignment="1">
      <alignment horizontal="right" vertical="center" shrinkToFit="1"/>
    </xf>
    <xf numFmtId="4" fontId="12" fillId="4" borderId="35" xfId="0" applyNumberFormat="1" applyFont="1" applyFill="1" applyBorder="1" applyAlignment="1">
      <alignment horizontal="right" vertical="center" shrinkToFit="1"/>
    </xf>
    <xf numFmtId="4" fontId="2" fillId="6" borderId="29" xfId="0" applyNumberFormat="1" applyFont="1" applyFill="1" applyBorder="1" applyAlignment="1">
      <alignment horizontal="right" vertical="center" shrinkToFit="1"/>
    </xf>
    <xf numFmtId="4" fontId="2" fillId="6" borderId="30" xfId="0" applyNumberFormat="1" applyFont="1" applyFill="1" applyBorder="1" applyAlignment="1">
      <alignment horizontal="right" vertical="center" shrinkToFit="1"/>
    </xf>
    <xf numFmtId="4" fontId="2" fillId="6" borderId="31" xfId="0" applyNumberFormat="1" applyFont="1" applyFill="1" applyBorder="1" applyAlignment="1">
      <alignment horizontal="right" vertical="center" shrinkToFit="1"/>
    </xf>
    <xf numFmtId="4" fontId="2" fillId="6" borderId="32" xfId="0" applyNumberFormat="1" applyFont="1" applyFill="1" applyBorder="1" applyAlignment="1">
      <alignment horizontal="right" vertical="center" shrinkToFit="1"/>
    </xf>
    <xf numFmtId="4" fontId="2" fillId="6" borderId="33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18" fillId="4" borderId="8" xfId="0" applyNumberFormat="1" applyFont="1" applyFill="1" applyBorder="1" applyAlignment="1">
      <alignment horizontal="right" vertical="center" shrinkToFit="1"/>
    </xf>
    <xf numFmtId="4" fontId="12" fillId="4" borderId="8" xfId="0" applyNumberFormat="1" applyFont="1" applyFill="1" applyBorder="1" applyAlignment="1">
      <alignment horizontal="right" vertical="center" shrinkToFit="1"/>
    </xf>
    <xf numFmtId="4" fontId="17" fillId="4" borderId="8" xfId="0" applyNumberFormat="1" applyFont="1" applyFill="1" applyBorder="1" applyAlignment="1">
      <alignment horizontal="right" vertical="center" shrinkToFit="1"/>
    </xf>
    <xf numFmtId="4" fontId="12" fillId="4" borderId="14" xfId="0" applyNumberFormat="1" applyFont="1" applyFill="1" applyBorder="1" applyAlignment="1">
      <alignment horizontal="right" vertical="center" shrinkToFit="1"/>
    </xf>
    <xf numFmtId="4" fontId="12" fillId="4" borderId="10" xfId="0" applyNumberFormat="1" applyFont="1" applyFill="1" applyBorder="1" applyAlignment="1">
      <alignment horizontal="right" vertical="center" shrinkToFit="1"/>
    </xf>
    <xf numFmtId="4" fontId="5" fillId="3" borderId="6" xfId="0" applyNumberFormat="1" applyFont="1" applyFill="1" applyBorder="1" applyAlignment="1">
      <alignment horizontal="center" vertical="center" wrapText="1"/>
    </xf>
    <xf numFmtId="4" fontId="17" fillId="4" borderId="6" xfId="0" applyNumberFormat="1" applyFont="1" applyFill="1" applyBorder="1" applyAlignment="1">
      <alignment horizontal="right" vertical="center" shrinkToFit="1"/>
    </xf>
    <xf numFmtId="4" fontId="17" fillId="4" borderId="2" xfId="0" applyNumberFormat="1" applyFont="1" applyFill="1" applyBorder="1" applyAlignment="1">
      <alignment horizontal="right" vertical="center" shrinkToFit="1"/>
    </xf>
    <xf numFmtId="4" fontId="17" fillId="4" borderId="4" xfId="0" applyNumberFormat="1" applyFont="1" applyFill="1" applyBorder="1" applyAlignment="1">
      <alignment horizontal="right" vertical="center" shrinkToFit="1"/>
    </xf>
    <xf numFmtId="4" fontId="12" fillId="4" borderId="36" xfId="0" applyNumberFormat="1" applyFont="1" applyFill="1" applyBorder="1" applyAlignment="1">
      <alignment horizontal="right" vertical="center" shrinkToFit="1"/>
    </xf>
    <xf numFmtId="4" fontId="12" fillId="4" borderId="37" xfId="0" applyNumberFormat="1" applyFont="1" applyFill="1" applyBorder="1" applyAlignment="1">
      <alignment horizontal="right" vertical="center" shrinkToFit="1"/>
    </xf>
    <xf numFmtId="4" fontId="12" fillId="4" borderId="38" xfId="0" applyNumberFormat="1" applyFont="1" applyFill="1" applyBorder="1" applyAlignment="1">
      <alignment horizontal="right" vertical="center" shrinkToFit="1"/>
    </xf>
    <xf numFmtId="4" fontId="12" fillId="4" borderId="39" xfId="0" applyNumberFormat="1" applyFont="1" applyFill="1" applyBorder="1" applyAlignment="1">
      <alignment horizontal="right" vertical="center" shrinkToFit="1"/>
    </xf>
    <xf numFmtId="4" fontId="17" fillId="4" borderId="3" xfId="0" applyNumberFormat="1" applyFont="1" applyFill="1" applyBorder="1" applyAlignment="1">
      <alignment horizontal="right" vertical="center" shrinkToFit="1"/>
    </xf>
    <xf numFmtId="4" fontId="5" fillId="3" borderId="6" xfId="0" applyNumberFormat="1" applyFont="1" applyFill="1" applyBorder="1" applyAlignment="1">
      <alignment horizontal="center" vertical="center" wrapText="1" shrinkToFit="1"/>
    </xf>
    <xf numFmtId="49" fontId="12" fillId="6" borderId="11" xfId="0" applyNumberFormat="1" applyFont="1" applyFill="1" applyBorder="1" applyAlignment="1">
      <alignment horizontal="left" vertical="center" wrapText="1"/>
    </xf>
    <xf numFmtId="0" fontId="8" fillId="5" borderId="21" xfId="20" applyFont="1" applyFill="1" applyBorder="1" applyAlignment="1">
      <alignment horizontal="center" vertical="center" wrapText="1"/>
      <protection/>
    </xf>
    <xf numFmtId="0" fontId="19" fillId="5" borderId="9" xfId="20" applyFont="1" applyFill="1" applyBorder="1" applyAlignment="1">
      <alignment horizontal="center" vertical="center" wrapText="1"/>
      <protection/>
    </xf>
    <xf numFmtId="4" fontId="12" fillId="4" borderId="9" xfId="0" applyNumberFormat="1" applyFont="1" applyFill="1" applyBorder="1" applyAlignment="1">
      <alignment horizontal="right" vertical="center" shrinkToFit="1"/>
    </xf>
    <xf numFmtId="4" fontId="12" fillId="4" borderId="20" xfId="0" applyNumberFormat="1" applyFont="1" applyFill="1" applyBorder="1" applyAlignment="1">
      <alignment horizontal="right" vertical="center" shrinkToFit="1"/>
    </xf>
    <xf numFmtId="4" fontId="12" fillId="4" borderId="40" xfId="0" applyNumberFormat="1" applyFont="1" applyFill="1" applyBorder="1" applyAlignment="1">
      <alignment horizontal="right" vertical="center" shrinkToFit="1"/>
    </xf>
    <xf numFmtId="4" fontId="12" fillId="4" borderId="21" xfId="0" applyNumberFormat="1" applyFont="1" applyFill="1" applyBorder="1" applyAlignment="1">
      <alignment horizontal="right" vertical="center" shrinkToFit="1"/>
    </xf>
    <xf numFmtId="4" fontId="17" fillId="4" borderId="9" xfId="0" applyNumberFormat="1" applyFont="1" applyFill="1" applyBorder="1" applyAlignment="1">
      <alignment horizontal="right" vertical="center" shrinkToFit="1"/>
    </xf>
    <xf numFmtId="49" fontId="12" fillId="6" borderId="41" xfId="0" applyNumberFormat="1" applyFont="1" applyFill="1" applyBorder="1" applyAlignment="1">
      <alignment horizontal="left" vertical="center" wrapText="1"/>
    </xf>
    <xf numFmtId="49" fontId="12" fillId="6" borderId="42" xfId="0" applyNumberFormat="1" applyFont="1" applyFill="1" applyBorder="1" applyAlignment="1">
      <alignment horizontal="left" vertical="center" wrapText="1"/>
    </xf>
    <xf numFmtId="49" fontId="2" fillId="6" borderId="43" xfId="0" applyNumberFormat="1" applyFont="1" applyFill="1" applyBorder="1" applyAlignment="1">
      <alignment horizontal="center" vertical="center" shrinkToFit="1"/>
    </xf>
    <xf numFmtId="4" fontId="2" fillId="4" borderId="44" xfId="0" applyNumberFormat="1" applyFont="1" applyFill="1" applyBorder="1" applyAlignment="1">
      <alignment horizontal="right" vertical="center" shrinkToFit="1"/>
    </xf>
    <xf numFmtId="4" fontId="2" fillId="4" borderId="45" xfId="0" applyNumberFormat="1" applyFont="1" applyFill="1" applyBorder="1" applyAlignment="1">
      <alignment horizontal="right" vertical="center" shrinkToFit="1"/>
    </xf>
    <xf numFmtId="4" fontId="2" fillId="4" borderId="46" xfId="0" applyNumberFormat="1" applyFont="1" applyFill="1" applyBorder="1" applyAlignment="1">
      <alignment horizontal="right" vertical="center" shrinkToFit="1"/>
    </xf>
    <xf numFmtId="4" fontId="2" fillId="4" borderId="47" xfId="0" applyNumberFormat="1" applyFont="1" applyFill="1" applyBorder="1" applyAlignment="1">
      <alignment horizontal="right" vertical="center" shrinkToFit="1"/>
    </xf>
    <xf numFmtId="49" fontId="12" fillId="6" borderId="48" xfId="0" applyNumberFormat="1" applyFont="1" applyFill="1" applyBorder="1" applyAlignment="1">
      <alignment horizontal="left" vertical="center" wrapText="1"/>
    </xf>
    <xf numFmtId="49" fontId="12" fillId="6" borderId="49" xfId="0" applyNumberFormat="1" applyFont="1" applyFill="1" applyBorder="1" applyAlignment="1">
      <alignment horizontal="left" vertical="center" wrapText="1"/>
    </xf>
    <xf numFmtId="49" fontId="2" fillId="6" borderId="50" xfId="0" applyNumberFormat="1" applyFont="1" applyFill="1" applyBorder="1" applyAlignment="1">
      <alignment horizontal="center" vertical="center" shrinkToFit="1"/>
    </xf>
    <xf numFmtId="49" fontId="12" fillId="6" borderId="51" xfId="0" applyNumberFormat="1" applyFont="1" applyFill="1" applyBorder="1" applyAlignment="1">
      <alignment horizontal="left" vertical="center" wrapText="1"/>
    </xf>
    <xf numFmtId="4" fontId="12" fillId="4" borderId="52" xfId="0" applyNumberFormat="1" applyFont="1" applyFill="1" applyBorder="1" applyAlignment="1">
      <alignment horizontal="right" vertical="center" shrinkToFit="1"/>
    </xf>
    <xf numFmtId="4" fontId="12" fillId="4" borderId="53" xfId="0" applyNumberFormat="1" applyFont="1" applyFill="1" applyBorder="1" applyAlignment="1">
      <alignment horizontal="right" vertical="center" shrinkToFit="1"/>
    </xf>
    <xf numFmtId="4" fontId="12" fillId="4" borderId="17" xfId="0" applyNumberFormat="1" applyFont="1" applyFill="1" applyBorder="1" applyAlignment="1">
      <alignment horizontal="right" vertical="center" shrinkToFit="1"/>
    </xf>
    <xf numFmtId="4" fontId="12" fillId="4" borderId="22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0" fontId="2" fillId="6" borderId="1" xfId="0" applyFont="1" applyFill="1" applyBorder="1" applyAlignment="1">
      <alignment horizontal="center" vertical="center" wrapText="1"/>
    </xf>
    <xf numFmtId="49" fontId="8" fillId="6" borderId="42" xfId="0" applyNumberFormat="1" applyFont="1" applyFill="1" applyBorder="1" applyAlignment="1">
      <alignment horizontal="left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40" xfId="0" applyNumberFormat="1" applyFont="1" applyFill="1" applyBorder="1" applyAlignment="1">
      <alignment horizontal="center" vertical="center" wrapText="1"/>
    </xf>
    <xf numFmtId="4" fontId="6" fillId="6" borderId="6" xfId="0" applyNumberFormat="1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0" fontId="6" fillId="6" borderId="37" xfId="20" applyFont="1" applyFill="1" applyBorder="1" applyAlignment="1">
      <alignment horizontal="center" vertical="center" wrapText="1"/>
      <protection/>
    </xf>
    <xf numFmtId="0" fontId="6" fillId="6" borderId="6" xfId="20" applyFont="1" applyFill="1" applyBorder="1" applyAlignment="1">
      <alignment horizontal="center" vertical="center" wrapText="1"/>
      <protection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7" fillId="6" borderId="6" xfId="20" applyFont="1" applyFill="1" applyBorder="1" applyAlignment="1">
      <alignment horizontal="center" vertical="center" wrapText="1"/>
      <protection/>
    </xf>
    <xf numFmtId="0" fontId="7" fillId="6" borderId="9" xfId="20" applyFont="1" applyFill="1" applyBorder="1" applyAlignment="1">
      <alignment horizontal="center" vertical="center" wrapText="1"/>
      <protection/>
    </xf>
    <xf numFmtId="0" fontId="4" fillId="6" borderId="3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4" fontId="2" fillId="3" borderId="59" xfId="0" applyNumberFormat="1" applyFont="1" applyFill="1" applyBorder="1" applyAlignment="1">
      <alignment horizontal="center" vertical="center"/>
    </xf>
    <xf numFmtId="4" fontId="2" fillId="3" borderId="34" xfId="0" applyNumberFormat="1" applyFont="1" applyFill="1" applyBorder="1" applyAlignment="1">
      <alignment horizontal="center" vertical="center"/>
    </xf>
    <xf numFmtId="4" fontId="2" fillId="3" borderId="31" xfId="0" applyNumberFormat="1" applyFon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horizontal="center" vertical="center"/>
    </xf>
    <xf numFmtId="4" fontId="2" fillId="3" borderId="30" xfId="0" applyNumberFormat="1" applyFont="1" applyFill="1" applyBorder="1" applyAlignment="1">
      <alignment horizontal="center" vertical="center"/>
    </xf>
    <xf numFmtId="4" fontId="2" fillId="3" borderId="33" xfId="0" applyNumberFormat="1" applyFont="1" applyFill="1" applyBorder="1" applyAlignment="1">
      <alignment horizontal="center" vertical="center"/>
    </xf>
    <xf numFmtId="4" fontId="2" fillId="3" borderId="59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4" fontId="2" fillId="3" borderId="60" xfId="0" applyNumberFormat="1" applyFont="1" applyFill="1" applyBorder="1" applyAlignment="1">
      <alignment horizontal="center" vertical="center" wrapText="1"/>
    </xf>
    <xf numFmtId="0" fontId="6" fillId="6" borderId="61" xfId="20" applyFont="1" applyFill="1" applyBorder="1" applyAlignment="1">
      <alignment horizontal="center" vertical="center" wrapText="1"/>
      <protection/>
    </xf>
    <xf numFmtId="0" fontId="6" fillId="6" borderId="3" xfId="20" applyFont="1" applyFill="1" applyBorder="1" applyAlignment="1">
      <alignment horizontal="center" vertical="center" wrapText="1"/>
      <protection/>
    </xf>
    <xf numFmtId="0" fontId="7" fillId="6" borderId="19" xfId="20" applyFont="1" applyFill="1" applyBorder="1" applyAlignment="1">
      <alignment horizontal="center" vertical="center" wrapText="1"/>
      <protection/>
    </xf>
    <xf numFmtId="0" fontId="7" fillId="6" borderId="20" xfId="20" applyFont="1" applyFill="1" applyBorder="1" applyAlignment="1">
      <alignment horizontal="center" vertical="center" wrapText="1"/>
      <protection/>
    </xf>
    <xf numFmtId="0" fontId="6" fillId="6" borderId="9" xfId="20" applyFont="1" applyFill="1" applyBorder="1" applyAlignment="1">
      <alignment horizontal="center" vertical="center" wrapText="1"/>
      <protection/>
    </xf>
    <xf numFmtId="4" fontId="6" fillId="6" borderId="61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61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2" fillId="7" borderId="37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5" fillId="3" borderId="62" xfId="0" applyNumberFormat="1" applyFont="1" applyFill="1" applyBorder="1" applyAlignment="1">
      <alignment horizontal="center" vertical="center" wrapText="1"/>
    </xf>
    <xf numFmtId="0" fontId="6" fillId="6" borderId="63" xfId="20" applyFont="1" applyFill="1" applyBorder="1" applyAlignment="1">
      <alignment horizontal="center" vertical="center" wrapText="1"/>
      <protection/>
    </xf>
    <xf numFmtId="0" fontId="6" fillId="6" borderId="39" xfId="20" applyFont="1" applyFill="1" applyBorder="1" applyAlignment="1">
      <alignment horizontal="center" vertical="center" wrapText="1"/>
      <protection/>
    </xf>
    <xf numFmtId="0" fontId="6" fillId="6" borderId="19" xfId="20" applyFont="1" applyFill="1" applyBorder="1" applyAlignment="1">
      <alignment horizontal="center" vertical="center" wrapText="1"/>
      <protection/>
    </xf>
    <xf numFmtId="4" fontId="5" fillId="3" borderId="64" xfId="0" applyNumberFormat="1" applyFont="1" applyFill="1" applyBorder="1" applyAlignment="1">
      <alignment horizontal="center" vertical="center" wrapText="1"/>
    </xf>
    <xf numFmtId="0" fontId="16" fillId="6" borderId="3" xfId="20" applyFont="1" applyFill="1" applyBorder="1" applyAlignment="1">
      <alignment horizontal="center" vertical="center" wrapText="1"/>
      <protection/>
    </xf>
    <xf numFmtId="0" fontId="16" fillId="6" borderId="9" xfId="20" applyFont="1" applyFill="1" applyBorder="1" applyAlignment="1">
      <alignment horizontal="center" vertical="center" wrapText="1"/>
      <protection/>
    </xf>
    <xf numFmtId="0" fontId="16" fillId="6" borderId="6" xfId="20" applyFont="1" applyFill="1" applyBorder="1" applyAlignment="1">
      <alignment horizontal="center" vertical="center" wrapText="1"/>
      <protection/>
    </xf>
    <xf numFmtId="4" fontId="6" fillId="6" borderId="6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int acte 21.10.2011" xfId="20"/>
    <cellStyle name="Euro" xfId="21"/>
    <cellStyle name="Normal 2 2" xfId="22"/>
    <cellStyle name="Normal 5" xfId="23"/>
    <cellStyle name="Normal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73"/>
  <sheetViews>
    <sheetView tabSelected="1" workbookViewId="0" topLeftCell="A22">
      <pane xSplit="2" topLeftCell="E1" activePane="topRight" state="frozen"/>
      <selection pane="topRight" activeCell="G32" sqref="G32"/>
    </sheetView>
  </sheetViews>
  <sheetFormatPr defaultColWidth="1.28515625" defaultRowHeight="12" customHeight="1"/>
  <cols>
    <col min="1" max="1" width="1.28515625" style="7" customWidth="1"/>
    <col min="2" max="2" width="17.140625" style="7" customWidth="1"/>
    <col min="3" max="3" width="9.7109375" style="7" customWidth="1"/>
    <col min="4" max="4" width="13.140625" style="7" customWidth="1"/>
    <col min="5" max="6" width="11.8515625" style="7" customWidth="1"/>
    <col min="7" max="7" width="13.7109375" style="7" customWidth="1"/>
    <col min="8" max="8" width="13.57421875" style="7" customWidth="1"/>
    <col min="9" max="9" width="11.8515625" style="7" customWidth="1"/>
    <col min="10" max="10" width="12.57421875" style="7" customWidth="1"/>
    <col min="11" max="11" width="11.7109375" style="7" customWidth="1"/>
    <col min="12" max="17" width="17.140625" style="7" customWidth="1"/>
    <col min="18" max="18" width="10.140625" style="7" customWidth="1"/>
    <col min="19" max="19" width="11.7109375" style="7" customWidth="1"/>
    <col min="20" max="20" width="14.8515625" style="7" customWidth="1"/>
    <col min="21" max="21" width="19.8515625" style="7" customWidth="1"/>
    <col min="22" max="22" width="11.7109375" style="7" customWidth="1"/>
    <col min="23" max="23" width="17.140625" style="7" customWidth="1"/>
    <col min="24" max="24" width="12.140625" style="7" customWidth="1"/>
    <col min="25" max="25" width="17.140625" style="7" customWidth="1"/>
    <col min="26" max="26" width="9.7109375" style="7" customWidth="1"/>
    <col min="27" max="27" width="17.140625" style="7" customWidth="1"/>
    <col min="28" max="28" width="9.7109375" style="7" customWidth="1"/>
    <col min="29" max="30" width="17.140625" style="7" customWidth="1"/>
    <col min="31" max="32" width="9.7109375" style="7" customWidth="1"/>
    <col min="33" max="33" width="11.7109375" style="7" customWidth="1"/>
    <col min="34" max="34" width="9.8515625" style="9" customWidth="1"/>
    <col min="35" max="16384" width="1.28515625" style="7" customWidth="1"/>
  </cols>
  <sheetData>
    <row r="1" spans="1:34" s="2" customFormat="1" ht="12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3"/>
    </row>
    <row r="2" spans="1:34" s="4" customFormat="1" ht="18">
      <c r="A2" s="3"/>
      <c r="B2" s="131" t="s">
        <v>49</v>
      </c>
      <c r="C2" s="142" t="s">
        <v>72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4"/>
      <c r="AH2" s="41"/>
    </row>
    <row r="3" spans="1:34" s="4" customFormat="1" ht="10.5" customHeight="1">
      <c r="A3" s="3"/>
      <c r="B3" s="132"/>
      <c r="C3" s="145" t="s">
        <v>0</v>
      </c>
      <c r="D3" s="134"/>
      <c r="E3" s="134"/>
      <c r="F3" s="134"/>
      <c r="G3" s="134"/>
      <c r="H3" s="134"/>
      <c r="I3" s="134"/>
      <c r="J3" s="134"/>
      <c r="K3" s="134"/>
      <c r="L3" s="134" t="s">
        <v>27</v>
      </c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46"/>
      <c r="AH3" s="41"/>
    </row>
    <row r="4" spans="1:34" s="2" customFormat="1" ht="33.75" customHeight="1">
      <c r="A4" s="1"/>
      <c r="B4" s="132"/>
      <c r="C4" s="145"/>
      <c r="D4" s="134"/>
      <c r="E4" s="134"/>
      <c r="F4" s="134"/>
      <c r="G4" s="134"/>
      <c r="H4" s="134"/>
      <c r="I4" s="134"/>
      <c r="J4" s="134"/>
      <c r="K4" s="134"/>
      <c r="L4" s="134" t="s">
        <v>28</v>
      </c>
      <c r="M4" s="134"/>
      <c r="N4" s="134"/>
      <c r="O4" s="134"/>
      <c r="P4" s="134"/>
      <c r="Q4" s="134"/>
      <c r="R4" s="134"/>
      <c r="S4" s="134"/>
      <c r="T4" s="135" t="s">
        <v>29</v>
      </c>
      <c r="U4" s="135"/>
      <c r="V4" s="135"/>
      <c r="W4" s="88" t="s">
        <v>30</v>
      </c>
      <c r="X4" s="134" t="s">
        <v>31</v>
      </c>
      <c r="Y4" s="134"/>
      <c r="Z4" s="134"/>
      <c r="AA4" s="134"/>
      <c r="AB4" s="134"/>
      <c r="AC4" s="134"/>
      <c r="AD4" s="134"/>
      <c r="AE4" s="134"/>
      <c r="AF4" s="134"/>
      <c r="AG4" s="146"/>
      <c r="AH4" s="42"/>
    </row>
    <row r="5" spans="1:34" s="2" customFormat="1" ht="12" customHeight="1">
      <c r="A5" s="1"/>
      <c r="B5" s="132"/>
      <c r="C5" s="136" t="s">
        <v>4</v>
      </c>
      <c r="D5" s="137"/>
      <c r="E5" s="137"/>
      <c r="F5" s="137"/>
      <c r="G5" s="137" t="s">
        <v>51</v>
      </c>
      <c r="H5" s="184" t="s">
        <v>38</v>
      </c>
      <c r="I5" s="137" t="s">
        <v>52</v>
      </c>
      <c r="J5" s="140" t="s">
        <v>47</v>
      </c>
      <c r="K5" s="138" t="s">
        <v>32</v>
      </c>
      <c r="L5" s="137" t="s">
        <v>5</v>
      </c>
      <c r="M5" s="137"/>
      <c r="N5" s="137"/>
      <c r="O5" s="137"/>
      <c r="P5" s="137" t="s">
        <v>6</v>
      </c>
      <c r="Q5" s="137"/>
      <c r="R5" s="137"/>
      <c r="S5" s="138" t="s">
        <v>33</v>
      </c>
      <c r="T5" s="126" t="s">
        <v>7</v>
      </c>
      <c r="U5" s="126" t="s">
        <v>8</v>
      </c>
      <c r="V5" s="138" t="s">
        <v>34</v>
      </c>
      <c r="W5" s="138" t="s">
        <v>36</v>
      </c>
      <c r="X5" s="185" t="s">
        <v>37</v>
      </c>
      <c r="Y5" s="185"/>
      <c r="Z5" s="185"/>
      <c r="AA5" s="126" t="s">
        <v>43</v>
      </c>
      <c r="AB5" s="126" t="s">
        <v>44</v>
      </c>
      <c r="AC5" s="126" t="s">
        <v>45</v>
      </c>
      <c r="AD5" s="126" t="s">
        <v>40</v>
      </c>
      <c r="AE5" s="126" t="s">
        <v>42</v>
      </c>
      <c r="AF5" s="126" t="s">
        <v>41</v>
      </c>
      <c r="AG5" s="174" t="s">
        <v>35</v>
      </c>
      <c r="AH5" s="42"/>
    </row>
    <row r="6" spans="1:34" s="2" customFormat="1" ht="50.25" thickBot="1">
      <c r="A6" s="1"/>
      <c r="B6" s="133"/>
      <c r="C6" s="99" t="s">
        <v>9</v>
      </c>
      <c r="D6" s="53" t="s">
        <v>48</v>
      </c>
      <c r="E6" s="66" t="s">
        <v>46</v>
      </c>
      <c r="F6" s="100" t="s">
        <v>10</v>
      </c>
      <c r="G6" s="166"/>
      <c r="H6" s="183"/>
      <c r="I6" s="166"/>
      <c r="J6" s="141"/>
      <c r="K6" s="139"/>
      <c r="L6" s="46" t="s">
        <v>11</v>
      </c>
      <c r="M6" s="46" t="s">
        <v>12</v>
      </c>
      <c r="N6" s="46" t="s">
        <v>13</v>
      </c>
      <c r="O6" s="100" t="s">
        <v>14</v>
      </c>
      <c r="P6" s="48" t="s">
        <v>15</v>
      </c>
      <c r="Q6" s="48" t="s">
        <v>16</v>
      </c>
      <c r="R6" s="100" t="s">
        <v>17</v>
      </c>
      <c r="S6" s="139"/>
      <c r="T6" s="127"/>
      <c r="U6" s="127"/>
      <c r="V6" s="139"/>
      <c r="W6" s="139"/>
      <c r="X6" s="22" t="s">
        <v>19</v>
      </c>
      <c r="Y6" s="22" t="s">
        <v>18</v>
      </c>
      <c r="Z6" s="67" t="s">
        <v>20</v>
      </c>
      <c r="AA6" s="127"/>
      <c r="AB6" s="127"/>
      <c r="AC6" s="127"/>
      <c r="AD6" s="127"/>
      <c r="AE6" s="127"/>
      <c r="AF6" s="127"/>
      <c r="AG6" s="130"/>
      <c r="AH6" s="42"/>
    </row>
    <row r="7" spans="1:34" ht="11.25">
      <c r="A7" s="6"/>
      <c r="B7" s="106" t="s">
        <v>50</v>
      </c>
      <c r="C7" s="95">
        <v>96617630.09954569</v>
      </c>
      <c r="D7" s="16">
        <v>53758842.90530899</v>
      </c>
      <c r="E7" s="44">
        <v>1462526.9951453113</v>
      </c>
      <c r="F7" s="54">
        <f>C7+D7+E7</f>
        <v>151839000</v>
      </c>
      <c r="G7" s="95">
        <v>185103340</v>
      </c>
      <c r="H7" s="96">
        <v>0</v>
      </c>
      <c r="I7" s="16">
        <v>580140</v>
      </c>
      <c r="J7" s="44">
        <v>1336000</v>
      </c>
      <c r="K7" s="54">
        <f>F7+G7+I7+J7</f>
        <v>338858480</v>
      </c>
      <c r="L7" s="95">
        <v>11614009.305062627</v>
      </c>
      <c r="M7" s="16">
        <v>6897652.40412457</v>
      </c>
      <c r="N7" s="44">
        <v>17237998.2908128</v>
      </c>
      <c r="O7" s="54">
        <f aca="true" t="shared" si="0" ref="O7:O14">L7+M7+N7</f>
        <v>35749660</v>
      </c>
      <c r="P7" s="95">
        <v>3455800</v>
      </c>
      <c r="Q7" s="44">
        <v>210810</v>
      </c>
      <c r="R7" s="54">
        <f aca="true" t="shared" si="1" ref="R7:R13">P7+Q7</f>
        <v>3666610</v>
      </c>
      <c r="S7" s="54">
        <f aca="true" t="shared" si="2" ref="S7:S8">O7+R7</f>
        <v>39416270</v>
      </c>
      <c r="T7" s="95">
        <v>52019108</v>
      </c>
      <c r="U7" s="44">
        <v>9328834</v>
      </c>
      <c r="V7" s="54">
        <f aca="true" t="shared" si="3" ref="V7:V14">T7+U7</f>
        <v>61347942</v>
      </c>
      <c r="W7" s="54">
        <v>2099610</v>
      </c>
      <c r="X7" s="95">
        <v>270540</v>
      </c>
      <c r="Y7" s="44">
        <v>99880</v>
      </c>
      <c r="Z7" s="54">
        <f>X7+Y7</f>
        <v>370420</v>
      </c>
      <c r="AA7" s="95">
        <v>63000</v>
      </c>
      <c r="AB7" s="16">
        <v>0</v>
      </c>
      <c r="AC7" s="16">
        <v>251280</v>
      </c>
      <c r="AD7" s="16">
        <v>3136360</v>
      </c>
      <c r="AE7" s="16">
        <v>23820</v>
      </c>
      <c r="AF7" s="44">
        <v>0</v>
      </c>
      <c r="AG7" s="54">
        <f>Z7+AA7+AB7+AC7+AD7+AE7+AF7</f>
        <v>3844880</v>
      </c>
      <c r="AH7" s="24"/>
    </row>
    <row r="8" spans="1:34" ht="11.25">
      <c r="A8" s="6"/>
      <c r="B8" s="39" t="s">
        <v>70</v>
      </c>
      <c r="C8" s="93">
        <v>0</v>
      </c>
      <c r="D8" s="19">
        <v>0</v>
      </c>
      <c r="E8" s="20">
        <v>0</v>
      </c>
      <c r="F8" s="55">
        <f aca="true" t="shared" si="4" ref="F8:F14">C8+D8+E8</f>
        <v>0</v>
      </c>
      <c r="G8" s="93">
        <v>0</v>
      </c>
      <c r="H8" s="89">
        <v>0</v>
      </c>
      <c r="I8" s="19">
        <v>0</v>
      </c>
      <c r="J8" s="20">
        <v>0</v>
      </c>
      <c r="K8" s="55">
        <f aca="true" t="shared" si="5" ref="K8:K14">F8+G8+I8+J8</f>
        <v>0</v>
      </c>
      <c r="L8" s="93">
        <v>5887823.354119258</v>
      </c>
      <c r="M8" s="19">
        <v>3353769.737495332</v>
      </c>
      <c r="N8" s="20">
        <v>8691516.908385407</v>
      </c>
      <c r="O8" s="55">
        <f t="shared" si="0"/>
        <v>17933109.999999996</v>
      </c>
      <c r="P8" s="93">
        <v>212474</v>
      </c>
      <c r="Q8" s="20">
        <v>61326</v>
      </c>
      <c r="R8" s="55">
        <f t="shared" si="1"/>
        <v>273800</v>
      </c>
      <c r="S8" s="55">
        <f t="shared" si="2"/>
        <v>18206909.999999996</v>
      </c>
      <c r="T8" s="93">
        <v>9947000</v>
      </c>
      <c r="U8" s="20">
        <v>13219417</v>
      </c>
      <c r="V8" s="55">
        <f t="shared" si="3"/>
        <v>23166417</v>
      </c>
      <c r="W8" s="55">
        <v>224853</v>
      </c>
      <c r="X8" s="93">
        <v>49371</v>
      </c>
      <c r="Y8" s="20">
        <v>51406</v>
      </c>
      <c r="Z8" s="55">
        <f aca="true" t="shared" si="6" ref="Z8:Z14">X8+Y8</f>
        <v>100777</v>
      </c>
      <c r="AA8" s="93">
        <v>15049</v>
      </c>
      <c r="AB8" s="19">
        <v>0</v>
      </c>
      <c r="AC8" s="19">
        <v>0</v>
      </c>
      <c r="AD8" s="19">
        <v>0</v>
      </c>
      <c r="AE8" s="19">
        <v>0</v>
      </c>
      <c r="AF8" s="20">
        <v>0</v>
      </c>
      <c r="AG8" s="55">
        <f>Z8+AA8+AB8+AC8+AD8+AE8+AF8</f>
        <v>115826</v>
      </c>
      <c r="AH8" s="24"/>
    </row>
    <row r="9" spans="1:34" ht="11.25">
      <c r="A9" s="6"/>
      <c r="B9" s="39" t="s">
        <v>71</v>
      </c>
      <c r="C9" s="93">
        <v>0</v>
      </c>
      <c r="D9" s="19">
        <v>0</v>
      </c>
      <c r="E9" s="20">
        <v>0</v>
      </c>
      <c r="F9" s="55">
        <f t="shared" si="4"/>
        <v>0</v>
      </c>
      <c r="G9" s="93">
        <v>0</v>
      </c>
      <c r="H9" s="89">
        <v>0</v>
      </c>
      <c r="I9" s="19">
        <v>0</v>
      </c>
      <c r="J9" s="20">
        <v>0</v>
      </c>
      <c r="K9" s="55">
        <f t="shared" si="5"/>
        <v>0</v>
      </c>
      <c r="L9" s="93">
        <v>0</v>
      </c>
      <c r="M9" s="19">
        <v>0</v>
      </c>
      <c r="N9" s="20">
        <v>0</v>
      </c>
      <c r="O9" s="55">
        <f t="shared" si="0"/>
        <v>0</v>
      </c>
      <c r="P9" s="93">
        <v>0</v>
      </c>
      <c r="Q9" s="20">
        <v>0</v>
      </c>
      <c r="R9" s="55">
        <f t="shared" si="1"/>
        <v>0</v>
      </c>
      <c r="S9" s="55">
        <f aca="true" t="shared" si="7" ref="S9:S13">O9+R9</f>
        <v>0</v>
      </c>
      <c r="T9" s="93">
        <v>0</v>
      </c>
      <c r="U9" s="20">
        <v>0</v>
      </c>
      <c r="V9" s="55">
        <f t="shared" si="3"/>
        <v>0</v>
      </c>
      <c r="W9" s="55">
        <v>0</v>
      </c>
      <c r="X9" s="93">
        <v>0</v>
      </c>
      <c r="Y9" s="20">
        <v>0</v>
      </c>
      <c r="Z9" s="55">
        <f t="shared" si="6"/>
        <v>0</v>
      </c>
      <c r="AA9" s="93">
        <v>0</v>
      </c>
      <c r="AB9" s="19">
        <v>241560</v>
      </c>
      <c r="AC9" s="19">
        <v>0</v>
      </c>
      <c r="AD9" s="19">
        <v>0</v>
      </c>
      <c r="AE9" s="19">
        <v>0</v>
      </c>
      <c r="AF9" s="20">
        <v>0</v>
      </c>
      <c r="AG9" s="55">
        <f aca="true" t="shared" si="8" ref="AG9:AG14">Z9+AA9+AB9+AC9+AD9+AE9+AF9</f>
        <v>241560</v>
      </c>
      <c r="AH9" s="24"/>
    </row>
    <row r="10" spans="1:34" ht="11.25">
      <c r="A10" s="6"/>
      <c r="B10" s="123" t="s">
        <v>77</v>
      </c>
      <c r="C10" s="104">
        <v>0</v>
      </c>
      <c r="D10" s="101">
        <v>0</v>
      </c>
      <c r="E10" s="102">
        <v>0</v>
      </c>
      <c r="F10" s="55">
        <f t="shared" si="4"/>
        <v>0</v>
      </c>
      <c r="G10" s="104">
        <v>83496600</v>
      </c>
      <c r="H10" s="105">
        <v>0</v>
      </c>
      <c r="I10" s="101">
        <v>0</v>
      </c>
      <c r="J10" s="102">
        <v>0</v>
      </c>
      <c r="K10" s="55">
        <f t="shared" si="5"/>
        <v>83496600</v>
      </c>
      <c r="L10" s="104">
        <v>0</v>
      </c>
      <c r="M10" s="101">
        <v>0</v>
      </c>
      <c r="N10" s="102">
        <v>0</v>
      </c>
      <c r="O10" s="55">
        <f t="shared" si="0"/>
        <v>0</v>
      </c>
      <c r="P10" s="104"/>
      <c r="Q10" s="102"/>
      <c r="R10" s="55"/>
      <c r="S10" s="55"/>
      <c r="T10" s="104"/>
      <c r="U10" s="102"/>
      <c r="V10" s="55"/>
      <c r="W10" s="103"/>
      <c r="X10" s="104"/>
      <c r="Y10" s="102"/>
      <c r="Z10" s="55"/>
      <c r="AA10" s="104"/>
      <c r="AB10" s="101"/>
      <c r="AC10" s="101"/>
      <c r="AD10" s="101"/>
      <c r="AE10" s="101"/>
      <c r="AF10" s="102"/>
      <c r="AG10" s="55"/>
      <c r="AH10" s="24"/>
    </row>
    <row r="11" spans="1:34" ht="11.25">
      <c r="A11" s="6"/>
      <c r="B11" s="107" t="s">
        <v>74</v>
      </c>
      <c r="C11" s="104">
        <v>0</v>
      </c>
      <c r="D11" s="101">
        <v>0</v>
      </c>
      <c r="E11" s="102">
        <v>0</v>
      </c>
      <c r="F11" s="55">
        <f t="shared" si="4"/>
        <v>0</v>
      </c>
      <c r="G11" s="104">
        <v>0</v>
      </c>
      <c r="H11" s="105">
        <v>0</v>
      </c>
      <c r="I11" s="101">
        <v>0</v>
      </c>
      <c r="J11" s="102">
        <v>0</v>
      </c>
      <c r="K11" s="55">
        <f t="shared" si="5"/>
        <v>0</v>
      </c>
      <c r="L11" s="104">
        <v>0</v>
      </c>
      <c r="M11" s="101">
        <v>0</v>
      </c>
      <c r="N11" s="102">
        <v>0</v>
      </c>
      <c r="O11" s="55">
        <f t="shared" si="0"/>
        <v>0</v>
      </c>
      <c r="P11" s="104">
        <v>0</v>
      </c>
      <c r="Q11" s="102">
        <v>0</v>
      </c>
      <c r="R11" s="55">
        <f t="shared" si="1"/>
        <v>0</v>
      </c>
      <c r="S11" s="55">
        <f t="shared" si="7"/>
        <v>0</v>
      </c>
      <c r="T11" s="104">
        <v>0</v>
      </c>
      <c r="U11" s="102">
        <v>0</v>
      </c>
      <c r="V11" s="55">
        <f t="shared" si="3"/>
        <v>0</v>
      </c>
      <c r="W11" s="103">
        <v>0</v>
      </c>
      <c r="X11" s="104">
        <v>0</v>
      </c>
      <c r="Y11" s="102">
        <v>0</v>
      </c>
      <c r="Z11" s="55">
        <f t="shared" si="6"/>
        <v>0</v>
      </c>
      <c r="AA11" s="104">
        <v>0</v>
      </c>
      <c r="AB11" s="101">
        <v>263520</v>
      </c>
      <c r="AC11" s="101">
        <v>0</v>
      </c>
      <c r="AD11" s="101">
        <v>0</v>
      </c>
      <c r="AE11" s="101">
        <v>0</v>
      </c>
      <c r="AF11" s="102">
        <v>0</v>
      </c>
      <c r="AG11" s="55">
        <f t="shared" si="8"/>
        <v>263520</v>
      </c>
      <c r="AH11" s="24"/>
    </row>
    <row r="12" spans="1:34" ht="11.25">
      <c r="A12" s="6"/>
      <c r="B12" s="107" t="s">
        <v>75</v>
      </c>
      <c r="C12" s="104">
        <v>0</v>
      </c>
      <c r="D12" s="101">
        <v>0</v>
      </c>
      <c r="E12" s="102">
        <v>0</v>
      </c>
      <c r="F12" s="55">
        <f t="shared" si="4"/>
        <v>0</v>
      </c>
      <c r="G12" s="104">
        <v>0</v>
      </c>
      <c r="H12" s="105">
        <v>0</v>
      </c>
      <c r="I12" s="101">
        <v>0</v>
      </c>
      <c r="J12" s="102">
        <v>0</v>
      </c>
      <c r="K12" s="55">
        <f t="shared" si="5"/>
        <v>0</v>
      </c>
      <c r="L12" s="104">
        <v>0</v>
      </c>
      <c r="M12" s="101">
        <v>0</v>
      </c>
      <c r="N12" s="102">
        <v>0</v>
      </c>
      <c r="O12" s="103">
        <f t="shared" si="0"/>
        <v>0</v>
      </c>
      <c r="P12" s="104">
        <v>0</v>
      </c>
      <c r="Q12" s="102">
        <v>0</v>
      </c>
      <c r="R12" s="103">
        <f t="shared" si="1"/>
        <v>0</v>
      </c>
      <c r="S12" s="103">
        <f t="shared" si="7"/>
        <v>0</v>
      </c>
      <c r="T12" s="104">
        <v>0</v>
      </c>
      <c r="U12" s="102">
        <v>0</v>
      </c>
      <c r="V12" s="103">
        <f t="shared" si="3"/>
        <v>0</v>
      </c>
      <c r="W12" s="103">
        <v>0</v>
      </c>
      <c r="X12" s="104">
        <v>0</v>
      </c>
      <c r="Y12" s="102">
        <v>0</v>
      </c>
      <c r="Z12" s="103">
        <f t="shared" si="6"/>
        <v>0</v>
      </c>
      <c r="AA12" s="104">
        <v>0</v>
      </c>
      <c r="AB12" s="101">
        <v>0</v>
      </c>
      <c r="AC12" s="101">
        <v>105000.00000000221</v>
      </c>
      <c r="AD12" s="101">
        <v>0</v>
      </c>
      <c r="AE12" s="101">
        <v>14099.999999999927</v>
      </c>
      <c r="AF12" s="102">
        <v>0</v>
      </c>
      <c r="AG12" s="103">
        <f t="shared" si="8"/>
        <v>119100.00000000214</v>
      </c>
      <c r="AH12" s="24"/>
    </row>
    <row r="13" spans="1:34" ht="11.25">
      <c r="A13" s="6"/>
      <c r="B13" s="107" t="s">
        <v>76</v>
      </c>
      <c r="C13" s="104">
        <v>719000</v>
      </c>
      <c r="D13" s="101">
        <v>0</v>
      </c>
      <c r="E13" s="102">
        <v>0</v>
      </c>
      <c r="F13" s="103">
        <f t="shared" si="4"/>
        <v>719000</v>
      </c>
      <c r="G13" s="104">
        <v>0</v>
      </c>
      <c r="H13" s="105">
        <v>0</v>
      </c>
      <c r="I13" s="101">
        <v>0</v>
      </c>
      <c r="J13" s="102">
        <v>0</v>
      </c>
      <c r="K13" s="103">
        <f t="shared" si="5"/>
        <v>719000</v>
      </c>
      <c r="L13" s="104">
        <v>0</v>
      </c>
      <c r="M13" s="101">
        <v>0</v>
      </c>
      <c r="N13" s="102">
        <v>0</v>
      </c>
      <c r="O13" s="103">
        <f t="shared" si="0"/>
        <v>0</v>
      </c>
      <c r="P13" s="104">
        <v>0</v>
      </c>
      <c r="Q13" s="102">
        <v>0</v>
      </c>
      <c r="R13" s="103">
        <f t="shared" si="1"/>
        <v>0</v>
      </c>
      <c r="S13" s="103">
        <f t="shared" si="7"/>
        <v>0</v>
      </c>
      <c r="T13" s="104">
        <v>0</v>
      </c>
      <c r="U13" s="102">
        <v>0</v>
      </c>
      <c r="V13" s="103">
        <f t="shared" si="3"/>
        <v>0</v>
      </c>
      <c r="W13" s="103">
        <v>0</v>
      </c>
      <c r="X13" s="104">
        <v>0</v>
      </c>
      <c r="Y13" s="102">
        <v>0</v>
      </c>
      <c r="Z13" s="103">
        <f t="shared" si="6"/>
        <v>0</v>
      </c>
      <c r="AA13" s="104">
        <v>0</v>
      </c>
      <c r="AB13" s="101">
        <v>0</v>
      </c>
      <c r="AC13" s="101">
        <v>0</v>
      </c>
      <c r="AD13" s="101">
        <v>0</v>
      </c>
      <c r="AE13" s="101">
        <v>0</v>
      </c>
      <c r="AF13" s="102">
        <v>0</v>
      </c>
      <c r="AG13" s="103">
        <f t="shared" si="8"/>
        <v>0</v>
      </c>
      <c r="AH13" s="24"/>
    </row>
    <row r="14" spans="1:34" ht="12" thickBot="1">
      <c r="A14" s="6"/>
      <c r="B14" s="50" t="s">
        <v>73</v>
      </c>
      <c r="C14" s="94">
        <v>0</v>
      </c>
      <c r="D14" s="13">
        <v>0</v>
      </c>
      <c r="E14" s="34">
        <v>0</v>
      </c>
      <c r="F14" s="59">
        <f t="shared" si="4"/>
        <v>0</v>
      </c>
      <c r="G14" s="94">
        <v>0</v>
      </c>
      <c r="H14" s="90">
        <v>0</v>
      </c>
      <c r="I14" s="13">
        <v>0</v>
      </c>
      <c r="J14" s="34">
        <v>0</v>
      </c>
      <c r="K14" s="59">
        <f t="shared" si="5"/>
        <v>0</v>
      </c>
      <c r="L14" s="94">
        <v>0</v>
      </c>
      <c r="M14" s="13">
        <v>0</v>
      </c>
      <c r="N14" s="34">
        <v>0</v>
      </c>
      <c r="O14" s="59">
        <f t="shared" si="0"/>
        <v>0</v>
      </c>
      <c r="P14" s="94">
        <v>0</v>
      </c>
      <c r="Q14" s="34">
        <v>0</v>
      </c>
      <c r="R14" s="59">
        <v>0</v>
      </c>
      <c r="S14" s="59">
        <v>0</v>
      </c>
      <c r="T14" s="94">
        <v>6618210</v>
      </c>
      <c r="U14" s="34">
        <v>0</v>
      </c>
      <c r="V14" s="59">
        <f t="shared" si="3"/>
        <v>6618210</v>
      </c>
      <c r="W14" s="59">
        <v>0</v>
      </c>
      <c r="X14" s="94">
        <v>0</v>
      </c>
      <c r="Y14" s="34">
        <v>0</v>
      </c>
      <c r="Z14" s="59">
        <f t="shared" si="6"/>
        <v>0</v>
      </c>
      <c r="AA14" s="94">
        <v>0</v>
      </c>
      <c r="AB14" s="13">
        <v>0</v>
      </c>
      <c r="AC14" s="13">
        <v>0</v>
      </c>
      <c r="AD14" s="13">
        <v>0</v>
      </c>
      <c r="AE14" s="13">
        <v>0</v>
      </c>
      <c r="AF14" s="34">
        <v>0</v>
      </c>
      <c r="AG14" s="59">
        <f t="shared" si="8"/>
        <v>0</v>
      </c>
      <c r="AH14" s="24"/>
    </row>
    <row r="15" spans="1:34" s="9" customFormat="1" ht="12" thickBot="1">
      <c r="A15" s="8"/>
      <c r="B15" s="108" t="s">
        <v>23</v>
      </c>
      <c r="C15" s="109">
        <f aca="true" t="shared" si="9" ref="C15:AG15">SUM(C7:C14)</f>
        <v>97336630.09954569</v>
      </c>
      <c r="D15" s="110">
        <f t="shared" si="9"/>
        <v>53758842.90530899</v>
      </c>
      <c r="E15" s="111">
        <f t="shared" si="9"/>
        <v>1462526.9951453113</v>
      </c>
      <c r="F15" s="112">
        <f t="shared" si="9"/>
        <v>152558000</v>
      </c>
      <c r="G15" s="109">
        <f t="shared" si="9"/>
        <v>268599940</v>
      </c>
      <c r="H15" s="110">
        <f t="shared" si="9"/>
        <v>0</v>
      </c>
      <c r="I15" s="110">
        <f t="shared" si="9"/>
        <v>580140</v>
      </c>
      <c r="J15" s="111">
        <f t="shared" si="9"/>
        <v>1336000</v>
      </c>
      <c r="K15" s="112">
        <f t="shared" si="9"/>
        <v>423074080</v>
      </c>
      <c r="L15" s="109">
        <f t="shared" si="9"/>
        <v>17501832.659181885</v>
      </c>
      <c r="M15" s="110">
        <f t="shared" si="9"/>
        <v>10251422.141619902</v>
      </c>
      <c r="N15" s="111">
        <f t="shared" si="9"/>
        <v>25929515.19919821</v>
      </c>
      <c r="O15" s="112">
        <f t="shared" si="9"/>
        <v>53682770</v>
      </c>
      <c r="P15" s="109">
        <f t="shared" si="9"/>
        <v>3668274</v>
      </c>
      <c r="Q15" s="111">
        <f t="shared" si="9"/>
        <v>272136</v>
      </c>
      <c r="R15" s="112">
        <f t="shared" si="9"/>
        <v>3940410</v>
      </c>
      <c r="S15" s="112">
        <f t="shared" si="9"/>
        <v>57623180</v>
      </c>
      <c r="T15" s="109">
        <f t="shared" si="9"/>
        <v>68584318</v>
      </c>
      <c r="U15" s="111">
        <f t="shared" si="9"/>
        <v>22548251</v>
      </c>
      <c r="V15" s="112">
        <f t="shared" si="9"/>
        <v>91132569</v>
      </c>
      <c r="W15" s="112">
        <f t="shared" si="9"/>
        <v>2324463</v>
      </c>
      <c r="X15" s="109">
        <f t="shared" si="9"/>
        <v>319911</v>
      </c>
      <c r="Y15" s="111">
        <f t="shared" si="9"/>
        <v>151286</v>
      </c>
      <c r="Z15" s="112">
        <f t="shared" si="9"/>
        <v>471197</v>
      </c>
      <c r="AA15" s="109">
        <f t="shared" si="9"/>
        <v>78049</v>
      </c>
      <c r="AB15" s="110">
        <f t="shared" si="9"/>
        <v>505080</v>
      </c>
      <c r="AC15" s="110">
        <f t="shared" si="9"/>
        <v>356280.0000000022</v>
      </c>
      <c r="AD15" s="110">
        <f t="shared" si="9"/>
        <v>3136360</v>
      </c>
      <c r="AE15" s="110">
        <f t="shared" si="9"/>
        <v>37919.99999999993</v>
      </c>
      <c r="AF15" s="111">
        <f t="shared" si="9"/>
        <v>0</v>
      </c>
      <c r="AG15" s="112">
        <f t="shared" si="9"/>
        <v>4584886.000000002</v>
      </c>
      <c r="AH15" s="24"/>
    </row>
    <row r="16" spans="1:34" ht="11.25">
      <c r="A16" s="6"/>
      <c r="B16" s="106" t="s">
        <v>70</v>
      </c>
      <c r="C16" s="95">
        <v>0</v>
      </c>
      <c r="D16" s="16">
        <v>0</v>
      </c>
      <c r="E16" s="44">
        <v>0</v>
      </c>
      <c r="F16" s="54">
        <f aca="true" t="shared" si="10" ref="F16:F17">C16+D16+E16</f>
        <v>0</v>
      </c>
      <c r="G16" s="95">
        <v>0</v>
      </c>
      <c r="H16" s="96">
        <v>0</v>
      </c>
      <c r="I16" s="16">
        <v>0</v>
      </c>
      <c r="J16" s="44">
        <v>0</v>
      </c>
      <c r="K16" s="54">
        <f aca="true" t="shared" si="11" ref="K16">F16+G16+I16+J16</f>
        <v>0</v>
      </c>
      <c r="L16" s="95">
        <v>4441722.559104779</v>
      </c>
      <c r="M16" s="16">
        <v>2601668.858115316</v>
      </c>
      <c r="N16" s="44">
        <v>6580551.582779907</v>
      </c>
      <c r="O16" s="54">
        <f>L16+M16+N16</f>
        <v>13623943.000000002</v>
      </c>
      <c r="P16" s="95">
        <v>3621881</v>
      </c>
      <c r="Q16" s="44">
        <v>256286</v>
      </c>
      <c r="R16" s="54">
        <f>P16+Q16</f>
        <v>3878167</v>
      </c>
      <c r="S16" s="54">
        <f aca="true" t="shared" si="12" ref="S16:S17">O16+R16</f>
        <v>17502110</v>
      </c>
      <c r="T16" s="95">
        <v>14770994.000000028</v>
      </c>
      <c r="U16" s="44">
        <v>22532803.000000045</v>
      </c>
      <c r="V16" s="54">
        <f aca="true" t="shared" si="13" ref="V16:V17">T16+U16</f>
        <v>37303797.000000075</v>
      </c>
      <c r="W16" s="54">
        <v>2324463</v>
      </c>
      <c r="X16" s="95">
        <v>300745.00000000035</v>
      </c>
      <c r="Y16" s="44">
        <v>115294.00000000015</v>
      </c>
      <c r="Z16" s="54">
        <f aca="true" t="shared" si="14" ref="Z16:Z17">X16+Y16</f>
        <v>416039.00000000047</v>
      </c>
      <c r="AA16" s="95">
        <v>74211</v>
      </c>
      <c r="AB16" s="16">
        <v>0</v>
      </c>
      <c r="AC16" s="16">
        <v>184269.99999999968</v>
      </c>
      <c r="AD16" s="16">
        <v>2272723.0000000014</v>
      </c>
      <c r="AE16" s="16">
        <v>17463.000000000036</v>
      </c>
      <c r="AF16" s="44">
        <v>0</v>
      </c>
      <c r="AG16" s="54">
        <f aca="true" t="shared" si="15" ref="AG16:AG17">Z16+AA16+AB16+AC16+AD16+AE16+AF16</f>
        <v>2964706.0000000014</v>
      </c>
      <c r="AH16" s="24"/>
    </row>
    <row r="17" spans="1:34" ht="12" thickBot="1">
      <c r="A17" s="6"/>
      <c r="B17" s="50" t="s">
        <v>76</v>
      </c>
      <c r="C17" s="94">
        <v>35381842.56515476</v>
      </c>
      <c r="D17" s="13">
        <v>18999029.714016367</v>
      </c>
      <c r="E17" s="34">
        <v>619127.7208288723</v>
      </c>
      <c r="F17" s="59">
        <f t="shared" si="10"/>
        <v>55000000</v>
      </c>
      <c r="G17" s="94">
        <v>30000000.000000067</v>
      </c>
      <c r="H17" s="90">
        <v>0</v>
      </c>
      <c r="I17" s="13">
        <v>625650</v>
      </c>
      <c r="J17" s="34">
        <v>492500</v>
      </c>
      <c r="K17" s="59">
        <v>0</v>
      </c>
      <c r="L17" s="94">
        <v>0</v>
      </c>
      <c r="M17" s="13">
        <v>0</v>
      </c>
      <c r="N17" s="34">
        <v>0</v>
      </c>
      <c r="O17" s="59">
        <f>L17+M17+N17</f>
        <v>0</v>
      </c>
      <c r="P17" s="94">
        <v>0</v>
      </c>
      <c r="Q17" s="34">
        <v>0</v>
      </c>
      <c r="R17" s="59">
        <f>P17+Q17</f>
        <v>0</v>
      </c>
      <c r="S17" s="59">
        <f t="shared" si="12"/>
        <v>0</v>
      </c>
      <c r="T17" s="94">
        <v>0</v>
      </c>
      <c r="U17" s="34">
        <v>0</v>
      </c>
      <c r="V17" s="59">
        <f t="shared" si="13"/>
        <v>0</v>
      </c>
      <c r="W17" s="59">
        <v>0</v>
      </c>
      <c r="X17" s="94">
        <v>0</v>
      </c>
      <c r="Y17" s="34">
        <v>0</v>
      </c>
      <c r="Z17" s="59">
        <f t="shared" si="14"/>
        <v>0</v>
      </c>
      <c r="AA17" s="94">
        <v>0</v>
      </c>
      <c r="AB17" s="13">
        <v>0</v>
      </c>
      <c r="AC17" s="13">
        <v>0</v>
      </c>
      <c r="AD17" s="13">
        <v>0</v>
      </c>
      <c r="AE17" s="13">
        <v>0</v>
      </c>
      <c r="AF17" s="34">
        <v>0</v>
      </c>
      <c r="AG17" s="59">
        <f t="shared" si="15"/>
        <v>0</v>
      </c>
      <c r="AH17" s="24"/>
    </row>
    <row r="18" spans="1:34" s="9" customFormat="1" ht="12" thickBot="1">
      <c r="A18" s="8"/>
      <c r="B18" s="31" t="s">
        <v>24</v>
      </c>
      <c r="C18" s="82">
        <f>SUM(C16:C17)</f>
        <v>35381842.56515476</v>
      </c>
      <c r="D18" s="21">
        <f aca="true" t="shared" si="16" ref="D18:AG18">SUM(D16:D17)</f>
        <v>18999029.714016367</v>
      </c>
      <c r="E18" s="38">
        <f t="shared" si="16"/>
        <v>619127.7208288723</v>
      </c>
      <c r="F18" s="60">
        <f t="shared" si="16"/>
        <v>55000000</v>
      </c>
      <c r="G18" s="82">
        <f t="shared" si="16"/>
        <v>30000000.000000067</v>
      </c>
      <c r="H18" s="21">
        <f t="shared" si="16"/>
        <v>0</v>
      </c>
      <c r="I18" s="21">
        <f t="shared" si="16"/>
        <v>625650</v>
      </c>
      <c r="J18" s="38">
        <f t="shared" si="16"/>
        <v>492500</v>
      </c>
      <c r="K18" s="60">
        <f t="shared" si="16"/>
        <v>0</v>
      </c>
      <c r="L18" s="82">
        <f t="shared" si="16"/>
        <v>4441722.559104779</v>
      </c>
      <c r="M18" s="21">
        <f t="shared" si="16"/>
        <v>2601668.858115316</v>
      </c>
      <c r="N18" s="38">
        <f t="shared" si="16"/>
        <v>6580551.582779907</v>
      </c>
      <c r="O18" s="60">
        <f t="shared" si="16"/>
        <v>13623943.000000002</v>
      </c>
      <c r="P18" s="82">
        <f t="shared" si="16"/>
        <v>3621881</v>
      </c>
      <c r="Q18" s="38">
        <f t="shared" si="16"/>
        <v>256286</v>
      </c>
      <c r="R18" s="60">
        <f t="shared" si="16"/>
        <v>3878167</v>
      </c>
      <c r="S18" s="60">
        <f t="shared" si="16"/>
        <v>17502110</v>
      </c>
      <c r="T18" s="82">
        <f t="shared" si="16"/>
        <v>14770994.000000028</v>
      </c>
      <c r="U18" s="38">
        <f t="shared" si="16"/>
        <v>22532803.000000045</v>
      </c>
      <c r="V18" s="60">
        <f t="shared" si="16"/>
        <v>37303797.000000075</v>
      </c>
      <c r="W18" s="60">
        <f t="shared" si="16"/>
        <v>2324463</v>
      </c>
      <c r="X18" s="82">
        <f t="shared" si="16"/>
        <v>300745.00000000035</v>
      </c>
      <c r="Y18" s="38">
        <f t="shared" si="16"/>
        <v>115294.00000000015</v>
      </c>
      <c r="Z18" s="60">
        <f t="shared" si="16"/>
        <v>416039.00000000047</v>
      </c>
      <c r="AA18" s="82">
        <f t="shared" si="16"/>
        <v>74211</v>
      </c>
      <c r="AB18" s="21">
        <f t="shared" si="16"/>
        <v>0</v>
      </c>
      <c r="AC18" s="21">
        <f t="shared" si="16"/>
        <v>184269.99999999968</v>
      </c>
      <c r="AD18" s="21">
        <f t="shared" si="16"/>
        <v>2272723.0000000014</v>
      </c>
      <c r="AE18" s="21">
        <f t="shared" si="16"/>
        <v>17463.000000000036</v>
      </c>
      <c r="AF18" s="38">
        <f t="shared" si="16"/>
        <v>0</v>
      </c>
      <c r="AG18" s="60">
        <f t="shared" si="16"/>
        <v>2964706.0000000014</v>
      </c>
      <c r="AH18" s="24"/>
    </row>
    <row r="19" spans="1:34" ht="12" thickBot="1">
      <c r="A19" s="6"/>
      <c r="B19" s="98" t="s">
        <v>70</v>
      </c>
      <c r="C19" s="87">
        <v>0</v>
      </c>
      <c r="D19" s="84">
        <v>0</v>
      </c>
      <c r="E19" s="86">
        <v>0</v>
      </c>
      <c r="F19" s="65">
        <f aca="true" t="shared" si="17" ref="F19">C19+D19+E19</f>
        <v>0</v>
      </c>
      <c r="G19" s="87">
        <v>0</v>
      </c>
      <c r="H19" s="85">
        <v>0</v>
      </c>
      <c r="I19" s="84">
        <v>0</v>
      </c>
      <c r="J19" s="86">
        <v>0</v>
      </c>
      <c r="K19" s="65">
        <f aca="true" t="shared" si="18" ref="K19">F19+G19+I19+J19</f>
        <v>0</v>
      </c>
      <c r="L19" s="87">
        <v>4441722.559104779</v>
      </c>
      <c r="M19" s="84">
        <v>2601668.858115316</v>
      </c>
      <c r="N19" s="86">
        <v>6580551.582779907</v>
      </c>
      <c r="O19" s="65">
        <f>L19+M19+N19</f>
        <v>13623943.000000002</v>
      </c>
      <c r="P19" s="87">
        <v>3266513</v>
      </c>
      <c r="Q19" s="86">
        <v>157409.0000000003</v>
      </c>
      <c r="R19" s="65">
        <f>P19+Q19</f>
        <v>3423922.0000000005</v>
      </c>
      <c r="S19" s="65">
        <f aca="true" t="shared" si="19" ref="S19">O19+R19</f>
        <v>17047865.000000004</v>
      </c>
      <c r="T19" s="87">
        <v>14770994.000000028</v>
      </c>
      <c r="U19" s="86">
        <v>22532803.000000045</v>
      </c>
      <c r="V19" s="65">
        <f aca="true" t="shared" si="20" ref="V19">T19+U19</f>
        <v>37303797.000000075</v>
      </c>
      <c r="W19" s="65">
        <v>772757</v>
      </c>
      <c r="X19" s="87">
        <v>122531.99999999968</v>
      </c>
      <c r="Y19" s="86">
        <v>26520</v>
      </c>
      <c r="Z19" s="65">
        <f aca="true" t="shared" si="21" ref="Z19">X19+Y19</f>
        <v>149051.99999999968</v>
      </c>
      <c r="AA19" s="87">
        <v>24670</v>
      </c>
      <c r="AB19" s="84">
        <v>0</v>
      </c>
      <c r="AC19" s="84">
        <v>184269.99999999968</v>
      </c>
      <c r="AD19" s="84">
        <v>2272723.0000000014</v>
      </c>
      <c r="AE19" s="84">
        <v>17463.000000000036</v>
      </c>
      <c r="AF19" s="86">
        <v>0</v>
      </c>
      <c r="AG19" s="65">
        <f aca="true" t="shared" si="22" ref="AG19">Z19+AA19+AB19+AC19+AD19+AE19+AF19</f>
        <v>2648178.000000001</v>
      </c>
      <c r="AH19" s="24"/>
    </row>
    <row r="20" spans="1:34" s="9" customFormat="1" ht="12" thickBot="1">
      <c r="A20" s="8"/>
      <c r="B20" s="31" t="s">
        <v>25</v>
      </c>
      <c r="C20" s="82">
        <f>SUM(C19)</f>
        <v>0</v>
      </c>
      <c r="D20" s="21">
        <f aca="true" t="shared" si="23" ref="D20:AG20">SUM(D19)</f>
        <v>0</v>
      </c>
      <c r="E20" s="38">
        <f t="shared" si="23"/>
        <v>0</v>
      </c>
      <c r="F20" s="60">
        <f t="shared" si="23"/>
        <v>0</v>
      </c>
      <c r="G20" s="82">
        <f t="shared" si="23"/>
        <v>0</v>
      </c>
      <c r="H20" s="21">
        <f t="shared" si="23"/>
        <v>0</v>
      </c>
      <c r="I20" s="21">
        <f t="shared" si="23"/>
        <v>0</v>
      </c>
      <c r="J20" s="38">
        <f t="shared" si="23"/>
        <v>0</v>
      </c>
      <c r="K20" s="60">
        <f t="shared" si="23"/>
        <v>0</v>
      </c>
      <c r="L20" s="82">
        <f t="shared" si="23"/>
        <v>4441722.559104779</v>
      </c>
      <c r="M20" s="21">
        <f t="shared" si="23"/>
        <v>2601668.858115316</v>
      </c>
      <c r="N20" s="38">
        <f t="shared" si="23"/>
        <v>6580551.582779907</v>
      </c>
      <c r="O20" s="60">
        <f t="shared" si="23"/>
        <v>13623943.000000002</v>
      </c>
      <c r="P20" s="82">
        <f t="shared" si="23"/>
        <v>3266513</v>
      </c>
      <c r="Q20" s="38">
        <f t="shared" si="23"/>
        <v>157409.0000000003</v>
      </c>
      <c r="R20" s="60">
        <f t="shared" si="23"/>
        <v>3423922.0000000005</v>
      </c>
      <c r="S20" s="60">
        <f t="shared" si="23"/>
        <v>17047865.000000004</v>
      </c>
      <c r="T20" s="82">
        <f t="shared" si="23"/>
        <v>14770994.000000028</v>
      </c>
      <c r="U20" s="38">
        <f t="shared" si="23"/>
        <v>22532803.000000045</v>
      </c>
      <c r="V20" s="60">
        <f t="shared" si="23"/>
        <v>37303797.000000075</v>
      </c>
      <c r="W20" s="60">
        <f t="shared" si="23"/>
        <v>772757</v>
      </c>
      <c r="X20" s="82">
        <f t="shared" si="23"/>
        <v>122531.99999999968</v>
      </c>
      <c r="Y20" s="38">
        <f t="shared" si="23"/>
        <v>26520</v>
      </c>
      <c r="Z20" s="60">
        <f t="shared" si="23"/>
        <v>149051.99999999968</v>
      </c>
      <c r="AA20" s="82">
        <f t="shared" si="23"/>
        <v>24670</v>
      </c>
      <c r="AB20" s="21">
        <f t="shared" si="23"/>
        <v>0</v>
      </c>
      <c r="AC20" s="21">
        <f t="shared" si="23"/>
        <v>184269.99999999968</v>
      </c>
      <c r="AD20" s="21">
        <f t="shared" si="23"/>
        <v>2272723.0000000014</v>
      </c>
      <c r="AE20" s="21">
        <f t="shared" si="23"/>
        <v>17463.000000000036</v>
      </c>
      <c r="AF20" s="38">
        <f t="shared" si="23"/>
        <v>0</v>
      </c>
      <c r="AG20" s="60">
        <f t="shared" si="23"/>
        <v>2648178.000000001</v>
      </c>
      <c r="AH20" s="24"/>
    </row>
    <row r="21" spans="1:34" ht="12" thickBot="1">
      <c r="A21" s="6"/>
      <c r="B21" s="98" t="s">
        <v>70</v>
      </c>
      <c r="C21" s="87">
        <v>0</v>
      </c>
      <c r="D21" s="84">
        <v>0</v>
      </c>
      <c r="E21" s="86">
        <v>0</v>
      </c>
      <c r="F21" s="65">
        <f aca="true" t="shared" si="24" ref="F21">C21+D21+E21</f>
        <v>0</v>
      </c>
      <c r="G21" s="87">
        <v>0</v>
      </c>
      <c r="H21" s="85">
        <v>0</v>
      </c>
      <c r="I21" s="84">
        <v>0</v>
      </c>
      <c r="J21" s="86">
        <v>0</v>
      </c>
      <c r="K21" s="65">
        <f aca="true" t="shared" si="25" ref="K21">F21+G21+I21+J21</f>
        <v>0</v>
      </c>
      <c r="L21" s="87">
        <v>4441722.885128044</v>
      </c>
      <c r="M21" s="84">
        <v>2601669.0490783015</v>
      </c>
      <c r="N21" s="86">
        <v>6580552.065793658</v>
      </c>
      <c r="O21" s="65">
        <f>L21+M21+N21</f>
        <v>13623944.000000004</v>
      </c>
      <c r="P21" s="87">
        <v>3266512</v>
      </c>
      <c r="Q21" s="86">
        <v>157409.0000000003</v>
      </c>
      <c r="R21" s="65">
        <f>P21+Q21</f>
        <v>3423921.0000000005</v>
      </c>
      <c r="S21" s="65">
        <f aca="true" t="shared" si="26" ref="S21">O21+R21</f>
        <v>17047865.000000004</v>
      </c>
      <c r="T21" s="87">
        <v>14770994.000000028</v>
      </c>
      <c r="U21" s="86">
        <v>22532803.000000045</v>
      </c>
      <c r="V21" s="65">
        <f aca="true" t="shared" si="27" ref="V21">T21+U21</f>
        <v>37303797.000000075</v>
      </c>
      <c r="W21" s="65">
        <v>772757</v>
      </c>
      <c r="X21" s="87">
        <v>122531.99999999968</v>
      </c>
      <c r="Y21" s="86">
        <v>26520</v>
      </c>
      <c r="Z21" s="65">
        <f aca="true" t="shared" si="28" ref="Z21">X21+Y21</f>
        <v>149051.99999999968</v>
      </c>
      <c r="AA21" s="87">
        <v>24670</v>
      </c>
      <c r="AB21" s="84">
        <v>0</v>
      </c>
      <c r="AC21" s="84">
        <v>184269.99999999968</v>
      </c>
      <c r="AD21" s="84">
        <v>2272724</v>
      </c>
      <c r="AE21" s="84">
        <v>17464</v>
      </c>
      <c r="AF21" s="86">
        <v>0</v>
      </c>
      <c r="AG21" s="65">
        <f>Z21+AA21+AB21+AC21+AD21+AE21+AF21</f>
        <v>2648179.9999999995</v>
      </c>
      <c r="AH21" s="24"/>
    </row>
    <row r="22" spans="1:34" s="9" customFormat="1" ht="12" thickBot="1">
      <c r="A22" s="8"/>
      <c r="B22" s="31" t="s">
        <v>26</v>
      </c>
      <c r="C22" s="82">
        <f>SUM(C21)</f>
        <v>0</v>
      </c>
      <c r="D22" s="21">
        <f aca="true" t="shared" si="29" ref="D22:AG22">SUM(D21)</f>
        <v>0</v>
      </c>
      <c r="E22" s="38">
        <f t="shared" si="29"/>
        <v>0</v>
      </c>
      <c r="F22" s="60">
        <f t="shared" si="29"/>
        <v>0</v>
      </c>
      <c r="G22" s="82">
        <f t="shared" si="29"/>
        <v>0</v>
      </c>
      <c r="H22" s="21">
        <f t="shared" si="29"/>
        <v>0</v>
      </c>
      <c r="I22" s="21">
        <f t="shared" si="29"/>
        <v>0</v>
      </c>
      <c r="J22" s="38">
        <f t="shared" si="29"/>
        <v>0</v>
      </c>
      <c r="K22" s="60">
        <f t="shared" si="29"/>
        <v>0</v>
      </c>
      <c r="L22" s="82">
        <f t="shared" si="29"/>
        <v>4441722.885128044</v>
      </c>
      <c r="M22" s="21">
        <f t="shared" si="29"/>
        <v>2601669.0490783015</v>
      </c>
      <c r="N22" s="38">
        <f t="shared" si="29"/>
        <v>6580552.065793658</v>
      </c>
      <c r="O22" s="60">
        <f t="shared" si="29"/>
        <v>13623944.000000004</v>
      </c>
      <c r="P22" s="82">
        <f t="shared" si="29"/>
        <v>3266512</v>
      </c>
      <c r="Q22" s="38">
        <f t="shared" si="29"/>
        <v>157409.0000000003</v>
      </c>
      <c r="R22" s="60">
        <f t="shared" si="29"/>
        <v>3423921.0000000005</v>
      </c>
      <c r="S22" s="60">
        <f t="shared" si="29"/>
        <v>17047865.000000004</v>
      </c>
      <c r="T22" s="82">
        <f>SUM(T21)</f>
        <v>14770994.000000028</v>
      </c>
      <c r="U22" s="38">
        <f t="shared" si="29"/>
        <v>22532803.000000045</v>
      </c>
      <c r="V22" s="60">
        <f t="shared" si="29"/>
        <v>37303797.000000075</v>
      </c>
      <c r="W22" s="60">
        <f t="shared" si="29"/>
        <v>772757</v>
      </c>
      <c r="X22" s="82">
        <f t="shared" si="29"/>
        <v>122531.99999999968</v>
      </c>
      <c r="Y22" s="38">
        <f t="shared" si="29"/>
        <v>26520</v>
      </c>
      <c r="Z22" s="60">
        <f t="shared" si="29"/>
        <v>149051.99999999968</v>
      </c>
      <c r="AA22" s="82">
        <f t="shared" si="29"/>
        <v>24670</v>
      </c>
      <c r="AB22" s="21">
        <f t="shared" si="29"/>
        <v>0</v>
      </c>
      <c r="AC22" s="21">
        <f t="shared" si="29"/>
        <v>184269.99999999968</v>
      </c>
      <c r="AD22" s="21">
        <f t="shared" si="29"/>
        <v>2272724</v>
      </c>
      <c r="AE22" s="21">
        <f t="shared" si="29"/>
        <v>17464</v>
      </c>
      <c r="AF22" s="38">
        <f t="shared" si="29"/>
        <v>0</v>
      </c>
      <c r="AG22" s="60">
        <f t="shared" si="29"/>
        <v>2648179.9999999995</v>
      </c>
      <c r="AH22" s="24"/>
    </row>
    <row r="23" spans="1:34" ht="12" thickBot="1">
      <c r="A23" s="6"/>
      <c r="B23" s="63" t="s">
        <v>55</v>
      </c>
      <c r="C23" s="30">
        <f>C15+C18+C20+C22</f>
        <v>132718472.66470045</v>
      </c>
      <c r="D23" s="29">
        <f aca="true" t="shared" si="30" ref="D23:AG23">D15+D18+D20+D22</f>
        <v>72757872.61932535</v>
      </c>
      <c r="E23" s="35">
        <f t="shared" si="30"/>
        <v>2081654.7159741838</v>
      </c>
      <c r="F23" s="36">
        <f t="shared" si="30"/>
        <v>207558000</v>
      </c>
      <c r="G23" s="30">
        <f t="shared" si="30"/>
        <v>298599940.00000006</v>
      </c>
      <c r="H23" s="29">
        <f t="shared" si="30"/>
        <v>0</v>
      </c>
      <c r="I23" s="29">
        <f t="shared" si="30"/>
        <v>1205790</v>
      </c>
      <c r="J23" s="35">
        <f t="shared" si="30"/>
        <v>1828500</v>
      </c>
      <c r="K23" s="36">
        <f t="shared" si="30"/>
        <v>423074080</v>
      </c>
      <c r="L23" s="30">
        <f t="shared" si="30"/>
        <v>30827000.662519485</v>
      </c>
      <c r="M23" s="29">
        <f t="shared" si="30"/>
        <v>18056428.906928834</v>
      </c>
      <c r="N23" s="35">
        <f t="shared" si="30"/>
        <v>45671170.43055168</v>
      </c>
      <c r="O23" s="36">
        <f t="shared" si="30"/>
        <v>94554600</v>
      </c>
      <c r="P23" s="30">
        <f t="shared" si="30"/>
        <v>13823180</v>
      </c>
      <c r="Q23" s="35">
        <f t="shared" si="30"/>
        <v>843240.0000000005</v>
      </c>
      <c r="R23" s="36">
        <f t="shared" si="30"/>
        <v>14666420</v>
      </c>
      <c r="S23" s="36">
        <f t="shared" si="30"/>
        <v>109221020</v>
      </c>
      <c r="T23" s="30">
        <f>T15+T18+T20+T22</f>
        <v>112897300.00000009</v>
      </c>
      <c r="U23" s="35">
        <f t="shared" si="30"/>
        <v>90146660.00000013</v>
      </c>
      <c r="V23" s="36">
        <f t="shared" si="30"/>
        <v>203043960.00000024</v>
      </c>
      <c r="W23" s="36">
        <f t="shared" si="30"/>
        <v>6194440</v>
      </c>
      <c r="X23" s="30">
        <f t="shared" si="30"/>
        <v>865719.9999999997</v>
      </c>
      <c r="Y23" s="35">
        <f t="shared" si="30"/>
        <v>319620.0000000001</v>
      </c>
      <c r="Z23" s="36">
        <f t="shared" si="30"/>
        <v>1185339.9999999998</v>
      </c>
      <c r="AA23" s="30">
        <f t="shared" si="30"/>
        <v>201600</v>
      </c>
      <c r="AB23" s="29">
        <f t="shared" si="30"/>
        <v>505080</v>
      </c>
      <c r="AC23" s="29">
        <f t="shared" si="30"/>
        <v>909090.0000000012</v>
      </c>
      <c r="AD23" s="29">
        <f t="shared" si="30"/>
        <v>9954530.000000004</v>
      </c>
      <c r="AE23" s="29">
        <f t="shared" si="30"/>
        <v>90310</v>
      </c>
      <c r="AF23" s="35">
        <f t="shared" si="30"/>
        <v>0</v>
      </c>
      <c r="AG23" s="36">
        <f t="shared" si="30"/>
        <v>12845950.000000004</v>
      </c>
      <c r="AH23" s="24"/>
    </row>
    <row r="24" spans="1:34" s="12" customFormat="1" ht="11.25">
      <c r="A24" s="10"/>
      <c r="B24" s="6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4"/>
    </row>
    <row r="25" spans="1:34" s="12" customFormat="1" ht="12" thickBot="1">
      <c r="A25" s="10"/>
      <c r="B25" s="6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24"/>
    </row>
    <row r="26" spans="1:34" s="4" customFormat="1" ht="18">
      <c r="A26" s="3"/>
      <c r="B26" s="131" t="s">
        <v>22</v>
      </c>
      <c r="C26" s="142" t="s">
        <v>53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4"/>
      <c r="AH26" s="41"/>
    </row>
    <row r="27" spans="1:34" s="4" customFormat="1" ht="18">
      <c r="A27" s="3"/>
      <c r="B27" s="132"/>
      <c r="C27" s="175" t="s">
        <v>0</v>
      </c>
      <c r="D27" s="176"/>
      <c r="E27" s="176"/>
      <c r="F27" s="176"/>
      <c r="G27" s="176"/>
      <c r="H27" s="176"/>
      <c r="I27" s="176"/>
      <c r="J27" s="176"/>
      <c r="K27" s="176"/>
      <c r="L27" s="134" t="s">
        <v>27</v>
      </c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46"/>
      <c r="AH27" s="41"/>
    </row>
    <row r="28" spans="1:34" s="2" customFormat="1" ht="27.75">
      <c r="A28" s="1"/>
      <c r="B28" s="132"/>
      <c r="C28" s="175"/>
      <c r="D28" s="176"/>
      <c r="E28" s="176"/>
      <c r="F28" s="176"/>
      <c r="G28" s="176"/>
      <c r="H28" s="176"/>
      <c r="I28" s="176"/>
      <c r="J28" s="176"/>
      <c r="K28" s="176"/>
      <c r="L28" s="134" t="s">
        <v>28</v>
      </c>
      <c r="M28" s="134"/>
      <c r="N28" s="134"/>
      <c r="O28" s="134"/>
      <c r="P28" s="134"/>
      <c r="Q28" s="134"/>
      <c r="R28" s="134"/>
      <c r="S28" s="134"/>
      <c r="T28" s="135" t="s">
        <v>29</v>
      </c>
      <c r="U28" s="135"/>
      <c r="V28" s="135"/>
      <c r="W28" s="97" t="s">
        <v>30</v>
      </c>
      <c r="X28" s="134" t="s">
        <v>31</v>
      </c>
      <c r="Y28" s="134"/>
      <c r="Z28" s="134"/>
      <c r="AA28" s="134"/>
      <c r="AB28" s="134"/>
      <c r="AC28" s="134"/>
      <c r="AD28" s="134"/>
      <c r="AE28" s="134"/>
      <c r="AF28" s="134"/>
      <c r="AG28" s="146"/>
      <c r="AH28" s="42"/>
    </row>
    <row r="29" spans="1:34" s="2" customFormat="1" ht="12" customHeight="1">
      <c r="A29" s="1"/>
      <c r="B29" s="132"/>
      <c r="C29" s="136" t="s">
        <v>4</v>
      </c>
      <c r="D29" s="137"/>
      <c r="E29" s="137"/>
      <c r="F29" s="137"/>
      <c r="G29" s="137" t="s">
        <v>51</v>
      </c>
      <c r="H29" s="184" t="s">
        <v>38</v>
      </c>
      <c r="I29" s="137" t="s">
        <v>52</v>
      </c>
      <c r="J29" s="140" t="s">
        <v>47</v>
      </c>
      <c r="K29" s="138" t="s">
        <v>32</v>
      </c>
      <c r="L29" s="137" t="s">
        <v>5</v>
      </c>
      <c r="M29" s="137"/>
      <c r="N29" s="137"/>
      <c r="O29" s="137"/>
      <c r="P29" s="137" t="s">
        <v>6</v>
      </c>
      <c r="Q29" s="137"/>
      <c r="R29" s="137"/>
      <c r="S29" s="138" t="s">
        <v>33</v>
      </c>
      <c r="T29" s="126" t="s">
        <v>7</v>
      </c>
      <c r="U29" s="126" t="s">
        <v>8</v>
      </c>
      <c r="V29" s="138" t="s">
        <v>34</v>
      </c>
      <c r="W29" s="138" t="s">
        <v>36</v>
      </c>
      <c r="X29" s="185" t="s">
        <v>39</v>
      </c>
      <c r="Y29" s="185"/>
      <c r="Z29" s="185"/>
      <c r="AA29" s="126" t="s">
        <v>43</v>
      </c>
      <c r="AB29" s="126" t="s">
        <v>44</v>
      </c>
      <c r="AC29" s="126" t="s">
        <v>45</v>
      </c>
      <c r="AD29" s="126" t="s">
        <v>40</v>
      </c>
      <c r="AE29" s="126" t="s">
        <v>42</v>
      </c>
      <c r="AF29" s="126" t="s">
        <v>41</v>
      </c>
      <c r="AG29" s="174" t="s">
        <v>35</v>
      </c>
      <c r="AH29" s="42"/>
    </row>
    <row r="30" spans="1:34" s="2" customFormat="1" ht="57" customHeight="1" thickBot="1">
      <c r="A30" s="1"/>
      <c r="B30" s="173"/>
      <c r="C30" s="99" t="s">
        <v>9</v>
      </c>
      <c r="D30" s="53" t="s">
        <v>48</v>
      </c>
      <c r="E30" s="66" t="s">
        <v>46</v>
      </c>
      <c r="F30" s="67" t="s">
        <v>10</v>
      </c>
      <c r="G30" s="166"/>
      <c r="H30" s="183"/>
      <c r="I30" s="166"/>
      <c r="J30" s="141"/>
      <c r="K30" s="139"/>
      <c r="L30" s="46" t="s">
        <v>11</v>
      </c>
      <c r="M30" s="46" t="s">
        <v>12</v>
      </c>
      <c r="N30" s="46" t="s">
        <v>13</v>
      </c>
      <c r="O30" s="67" t="s">
        <v>14</v>
      </c>
      <c r="P30" s="48" t="s">
        <v>15</v>
      </c>
      <c r="Q30" s="48" t="s">
        <v>16</v>
      </c>
      <c r="R30" s="67" t="s">
        <v>17</v>
      </c>
      <c r="S30" s="139"/>
      <c r="T30" s="127"/>
      <c r="U30" s="127"/>
      <c r="V30" s="139"/>
      <c r="W30" s="139"/>
      <c r="X30" s="22" t="s">
        <v>19</v>
      </c>
      <c r="Y30" s="22" t="s">
        <v>18</v>
      </c>
      <c r="Z30" s="67" t="s">
        <v>20</v>
      </c>
      <c r="AA30" s="127"/>
      <c r="AB30" s="127"/>
      <c r="AC30" s="127"/>
      <c r="AD30" s="127"/>
      <c r="AE30" s="127"/>
      <c r="AF30" s="127"/>
      <c r="AG30" s="130"/>
      <c r="AH30" s="42"/>
    </row>
    <row r="31" spans="1:34" s="2" customFormat="1" ht="14.25" customHeight="1" thickBot="1">
      <c r="A31" s="1"/>
      <c r="B31" s="122" t="s">
        <v>69</v>
      </c>
      <c r="C31" s="71">
        <v>0</v>
      </c>
      <c r="D31" s="72">
        <v>0</v>
      </c>
      <c r="E31" s="74">
        <v>0</v>
      </c>
      <c r="F31" s="117">
        <f>C31+D31+E31</f>
        <v>0</v>
      </c>
      <c r="G31" s="72">
        <v>0</v>
      </c>
      <c r="H31" s="69">
        <v>0</v>
      </c>
      <c r="I31" s="69">
        <v>0</v>
      </c>
      <c r="J31" s="74">
        <v>0</v>
      </c>
      <c r="K31" s="117">
        <f aca="true" t="shared" si="31" ref="K31:K34">F31+G31+I31+J31</f>
        <v>0</v>
      </c>
      <c r="L31" s="72">
        <v>0</v>
      </c>
      <c r="M31" s="69">
        <v>0</v>
      </c>
      <c r="N31" s="74">
        <v>0</v>
      </c>
      <c r="O31" s="117">
        <f aca="true" t="shared" si="32" ref="O31:O46">L31+M31+N31</f>
        <v>0</v>
      </c>
      <c r="P31" s="72">
        <v>46392.94000000002</v>
      </c>
      <c r="Q31" s="74">
        <v>15850.000000000002</v>
      </c>
      <c r="R31" s="117">
        <f aca="true" t="shared" si="33" ref="R31:R46">SUM(P31:Q31)</f>
        <v>62242.94000000002</v>
      </c>
      <c r="S31" s="117">
        <f>O31+R31</f>
        <v>62242.94000000002</v>
      </c>
      <c r="T31" s="72">
        <v>5090509.419999999</v>
      </c>
      <c r="U31" s="74">
        <v>15448.249999999995</v>
      </c>
      <c r="V31" s="117">
        <f>SUM(T31:U31)</f>
        <v>5105957.669999999</v>
      </c>
      <c r="W31" s="117">
        <v>0</v>
      </c>
      <c r="X31" s="72">
        <v>19166.54</v>
      </c>
      <c r="Y31" s="74">
        <v>35991.67</v>
      </c>
      <c r="Z31" s="117">
        <f>X31+Y31</f>
        <v>55158.21</v>
      </c>
      <c r="AA31" s="72">
        <v>3838.4200000000005</v>
      </c>
      <c r="AB31" s="69">
        <v>0</v>
      </c>
      <c r="AC31" s="69">
        <v>0</v>
      </c>
      <c r="AD31" s="69">
        <v>0</v>
      </c>
      <c r="AE31" s="69">
        <v>0</v>
      </c>
      <c r="AF31" s="74">
        <v>0</v>
      </c>
      <c r="AG31" s="117">
        <f aca="true" t="shared" si="34" ref="AG31:AG47">Z31+AA31+AB31+AC31+AD31+AE31+AF31</f>
        <v>58996.63</v>
      </c>
      <c r="AH31" s="42"/>
    </row>
    <row r="32" spans="1:34" s="9" customFormat="1" ht="11.25">
      <c r="A32" s="8"/>
      <c r="B32" s="116" t="s">
        <v>57</v>
      </c>
      <c r="C32" s="118">
        <v>32073485.409999996</v>
      </c>
      <c r="D32" s="92">
        <v>18112606.409999996</v>
      </c>
      <c r="E32" s="18">
        <v>563887.1100000001</v>
      </c>
      <c r="F32" s="58">
        <f>C32+D32+E32</f>
        <v>50749978.92999999</v>
      </c>
      <c r="G32" s="92">
        <f>875973.02+38248095.94</f>
        <v>39124068.96</v>
      </c>
      <c r="H32" s="91">
        <v>33219971.259999998</v>
      </c>
      <c r="I32" s="17">
        <v>151593.6399999999</v>
      </c>
      <c r="J32" s="18">
        <v>450716.94000000035</v>
      </c>
      <c r="K32" s="58">
        <f>F32+G32+I32+J32</f>
        <v>90476358.46999998</v>
      </c>
      <c r="L32" s="92">
        <v>4418027.799999998</v>
      </c>
      <c r="M32" s="17">
        <v>2268822.47</v>
      </c>
      <c r="N32" s="18">
        <v>6192929.719999997</v>
      </c>
      <c r="O32" s="58">
        <f t="shared" si="32"/>
        <v>12879779.989999995</v>
      </c>
      <c r="P32" s="92">
        <v>1183667.98</v>
      </c>
      <c r="Q32" s="18">
        <v>80700</v>
      </c>
      <c r="R32" s="58">
        <f t="shared" si="33"/>
        <v>1264367.98</v>
      </c>
      <c r="S32" s="58">
        <f>O32+R32</f>
        <v>14144147.969999995</v>
      </c>
      <c r="T32" s="92">
        <v>20075744.880000006</v>
      </c>
      <c r="U32" s="18">
        <v>4962838.839999999</v>
      </c>
      <c r="V32" s="58">
        <f>SUM(T32:U32)</f>
        <v>25038583.720000006</v>
      </c>
      <c r="W32" s="58">
        <v>716720.2</v>
      </c>
      <c r="X32" s="92">
        <v>75631.14000000001</v>
      </c>
      <c r="Y32" s="18">
        <v>26268.05</v>
      </c>
      <c r="Z32" s="58">
        <f>X32+Y32</f>
        <v>101899.19000000002</v>
      </c>
      <c r="AA32" s="92">
        <v>19344.59</v>
      </c>
      <c r="AB32" s="17">
        <v>21947.49</v>
      </c>
      <c r="AC32" s="17">
        <v>122953.34999999999</v>
      </c>
      <c r="AD32" s="17">
        <v>549169.06</v>
      </c>
      <c r="AE32" s="17">
        <v>18954.66</v>
      </c>
      <c r="AF32" s="18">
        <v>0</v>
      </c>
      <c r="AG32" s="58">
        <f t="shared" si="34"/>
        <v>834268.3400000001</v>
      </c>
      <c r="AH32" s="24"/>
    </row>
    <row r="33" spans="1:34" s="9" customFormat="1" ht="11.25">
      <c r="A33" s="8"/>
      <c r="B33" s="113" t="s">
        <v>58</v>
      </c>
      <c r="C33" s="119">
        <v>31329207.429999996</v>
      </c>
      <c r="D33" s="93">
        <v>15932812.309999999</v>
      </c>
      <c r="E33" s="20">
        <v>545562.31</v>
      </c>
      <c r="F33" s="55">
        <f aca="true" t="shared" si="35" ref="F33:F38">C33+D33+E33</f>
        <v>47807582.05</v>
      </c>
      <c r="G33" s="93">
        <v>17898138.290000007</v>
      </c>
      <c r="H33" s="89">
        <v>26763561.35</v>
      </c>
      <c r="I33" s="19">
        <v>187639.26999999993</v>
      </c>
      <c r="J33" s="20">
        <v>435930.5700000003</v>
      </c>
      <c r="K33" s="55">
        <f t="shared" si="31"/>
        <v>66329290.18000001</v>
      </c>
      <c r="L33" s="93">
        <v>4230583.209999999</v>
      </c>
      <c r="M33" s="19">
        <v>2032590.9100000004</v>
      </c>
      <c r="N33" s="20">
        <v>5953035.179999997</v>
      </c>
      <c r="O33" s="55">
        <f t="shared" si="32"/>
        <v>12216209.299999997</v>
      </c>
      <c r="P33" s="93">
        <v>1096296.8</v>
      </c>
      <c r="Q33" s="20">
        <v>68160</v>
      </c>
      <c r="R33" s="55">
        <f t="shared" si="33"/>
        <v>1164456.8</v>
      </c>
      <c r="S33" s="55">
        <f>O33+R33</f>
        <v>13380666.099999998</v>
      </c>
      <c r="T33" s="93">
        <v>18648099.93000001</v>
      </c>
      <c r="U33" s="20">
        <v>4688499.699999998</v>
      </c>
      <c r="V33" s="55">
        <f>SUM(T33:U33)</f>
        <v>23336599.63000001</v>
      </c>
      <c r="W33" s="55">
        <v>663573.1400000004</v>
      </c>
      <c r="X33" s="93">
        <v>85799.84</v>
      </c>
      <c r="Y33" s="20">
        <v>87913.80000000002</v>
      </c>
      <c r="Z33" s="55">
        <f aca="true" t="shared" si="36" ref="Z33:Z46">X33+Y33</f>
        <v>173713.64</v>
      </c>
      <c r="AA33" s="93">
        <v>27965.550000000003</v>
      </c>
      <c r="AB33" s="19">
        <v>21947.49</v>
      </c>
      <c r="AC33" s="19">
        <v>131205.91</v>
      </c>
      <c r="AD33" s="19">
        <v>549169.06</v>
      </c>
      <c r="AE33" s="19">
        <v>8135.99</v>
      </c>
      <c r="AF33" s="20">
        <v>0</v>
      </c>
      <c r="AG33" s="55">
        <f t="shared" si="34"/>
        <v>912137.64</v>
      </c>
      <c r="AH33" s="24"/>
    </row>
    <row r="34" spans="1:34" s="9" customFormat="1" ht="12" thickBot="1">
      <c r="A34" s="8"/>
      <c r="B34" s="114" t="s">
        <v>59</v>
      </c>
      <c r="C34" s="120">
        <v>0</v>
      </c>
      <c r="D34" s="94">
        <v>0</v>
      </c>
      <c r="E34" s="34">
        <v>0</v>
      </c>
      <c r="F34" s="59">
        <f t="shared" si="35"/>
        <v>0</v>
      </c>
      <c r="G34" s="94">
        <v>0</v>
      </c>
      <c r="H34" s="90">
        <v>0</v>
      </c>
      <c r="I34" s="13">
        <v>0</v>
      </c>
      <c r="J34" s="34">
        <v>0</v>
      </c>
      <c r="K34" s="59">
        <f t="shared" si="31"/>
        <v>0</v>
      </c>
      <c r="L34" s="94">
        <v>0</v>
      </c>
      <c r="M34" s="13">
        <v>0</v>
      </c>
      <c r="N34" s="34">
        <v>0</v>
      </c>
      <c r="O34" s="59">
        <f>L34+M34+N34</f>
        <v>0</v>
      </c>
      <c r="P34" s="94">
        <v>0</v>
      </c>
      <c r="Q34" s="34">
        <v>0</v>
      </c>
      <c r="R34" s="59">
        <f t="shared" si="33"/>
        <v>0</v>
      </c>
      <c r="S34" s="59">
        <f>O34+R34</f>
        <v>0</v>
      </c>
      <c r="T34" s="94">
        <v>0</v>
      </c>
      <c r="U34" s="34">
        <v>0</v>
      </c>
      <c r="V34" s="59">
        <f>SUM(T34:U34)</f>
        <v>0</v>
      </c>
      <c r="W34" s="59">
        <v>0</v>
      </c>
      <c r="X34" s="94">
        <v>0</v>
      </c>
      <c r="Y34" s="34">
        <v>0</v>
      </c>
      <c r="Z34" s="59">
        <f t="shared" si="36"/>
        <v>0</v>
      </c>
      <c r="AA34" s="94">
        <v>0</v>
      </c>
      <c r="AB34" s="13">
        <v>0</v>
      </c>
      <c r="AC34" s="13">
        <v>0</v>
      </c>
      <c r="AD34" s="13">
        <v>0</v>
      </c>
      <c r="AE34" s="13">
        <v>0</v>
      </c>
      <c r="AF34" s="34">
        <v>0</v>
      </c>
      <c r="AG34" s="59">
        <f t="shared" si="34"/>
        <v>0</v>
      </c>
      <c r="AH34" s="24"/>
    </row>
    <row r="35" spans="1:34" s="9" customFormat="1" ht="12" thickBot="1">
      <c r="A35" s="8"/>
      <c r="B35" s="115" t="s">
        <v>23</v>
      </c>
      <c r="C35" s="121">
        <f>SUM(C32:C34)</f>
        <v>63402692.83999999</v>
      </c>
      <c r="D35" s="121">
        <f aca="true" t="shared" si="37" ref="D35:AG35">SUM(D32:D34)</f>
        <v>34045418.72</v>
      </c>
      <c r="E35" s="121">
        <f t="shared" si="37"/>
        <v>1109449.4200000002</v>
      </c>
      <c r="F35" s="121">
        <f t="shared" si="37"/>
        <v>98557560.97999999</v>
      </c>
      <c r="G35" s="121">
        <f t="shared" si="37"/>
        <v>57022207.25000001</v>
      </c>
      <c r="H35" s="121">
        <f t="shared" si="37"/>
        <v>59983532.61</v>
      </c>
      <c r="I35" s="121">
        <f t="shared" si="37"/>
        <v>339232.9099999998</v>
      </c>
      <c r="J35" s="121">
        <f t="shared" si="37"/>
        <v>886647.5100000007</v>
      </c>
      <c r="K35" s="121">
        <f t="shared" si="37"/>
        <v>156805648.64999998</v>
      </c>
      <c r="L35" s="121">
        <f t="shared" si="37"/>
        <v>8648611.009999998</v>
      </c>
      <c r="M35" s="121">
        <f t="shared" si="37"/>
        <v>4301413.380000001</v>
      </c>
      <c r="N35" s="121">
        <f t="shared" si="37"/>
        <v>12145964.899999995</v>
      </c>
      <c r="O35" s="121">
        <f t="shared" si="37"/>
        <v>25095989.28999999</v>
      </c>
      <c r="P35" s="121">
        <f t="shared" si="37"/>
        <v>2279964.7800000003</v>
      </c>
      <c r="Q35" s="121">
        <f t="shared" si="37"/>
        <v>148860</v>
      </c>
      <c r="R35" s="121">
        <f t="shared" si="37"/>
        <v>2428824.7800000003</v>
      </c>
      <c r="S35" s="121">
        <f t="shared" si="37"/>
        <v>27524814.069999993</v>
      </c>
      <c r="T35" s="121">
        <f t="shared" si="37"/>
        <v>38723844.81000002</v>
      </c>
      <c r="U35" s="121">
        <f t="shared" si="37"/>
        <v>9651338.539999997</v>
      </c>
      <c r="V35" s="121">
        <f t="shared" si="37"/>
        <v>48375183.35000002</v>
      </c>
      <c r="W35" s="121">
        <f t="shared" si="37"/>
        <v>1380293.3400000003</v>
      </c>
      <c r="X35" s="121">
        <f t="shared" si="37"/>
        <v>161430.98</v>
      </c>
      <c r="Y35" s="121">
        <f t="shared" si="37"/>
        <v>114181.85000000002</v>
      </c>
      <c r="Z35" s="121">
        <f t="shared" si="37"/>
        <v>275612.83</v>
      </c>
      <c r="AA35" s="121">
        <f t="shared" si="37"/>
        <v>47310.14</v>
      </c>
      <c r="AB35" s="121">
        <f t="shared" si="37"/>
        <v>43894.98</v>
      </c>
      <c r="AC35" s="121">
        <f t="shared" si="37"/>
        <v>254159.26</v>
      </c>
      <c r="AD35" s="121">
        <f t="shared" si="37"/>
        <v>1098338.12</v>
      </c>
      <c r="AE35" s="121">
        <f t="shared" si="37"/>
        <v>27090.65</v>
      </c>
      <c r="AF35" s="121">
        <f t="shared" si="37"/>
        <v>0</v>
      </c>
      <c r="AG35" s="121">
        <f t="shared" si="37"/>
        <v>1746405.98</v>
      </c>
      <c r="AH35" s="24"/>
    </row>
    <row r="36" spans="1:34" s="15" customFormat="1" ht="11.25">
      <c r="A36" s="14"/>
      <c r="B36" s="116" t="s">
        <v>60</v>
      </c>
      <c r="C36" s="118">
        <v>0</v>
      </c>
      <c r="D36" s="92">
        <v>0</v>
      </c>
      <c r="E36" s="18">
        <v>0</v>
      </c>
      <c r="F36" s="58">
        <f t="shared" si="35"/>
        <v>0</v>
      </c>
      <c r="G36" s="92">
        <v>0</v>
      </c>
      <c r="H36" s="91"/>
      <c r="I36" s="17">
        <v>0</v>
      </c>
      <c r="J36" s="18">
        <v>0</v>
      </c>
      <c r="K36" s="58">
        <f aca="true" t="shared" si="38" ref="K36:K38">F36+G36+I36+J36</f>
        <v>0</v>
      </c>
      <c r="L36" s="92">
        <v>0</v>
      </c>
      <c r="M36" s="17">
        <v>0</v>
      </c>
      <c r="N36" s="18">
        <v>0</v>
      </c>
      <c r="O36" s="58">
        <f t="shared" si="32"/>
        <v>0</v>
      </c>
      <c r="P36" s="92">
        <v>0</v>
      </c>
      <c r="Q36" s="18">
        <v>0</v>
      </c>
      <c r="R36" s="58">
        <f t="shared" si="33"/>
        <v>0</v>
      </c>
      <c r="S36" s="58">
        <f>O36+R36</f>
        <v>0</v>
      </c>
      <c r="T36" s="92">
        <v>0</v>
      </c>
      <c r="U36" s="18">
        <v>0</v>
      </c>
      <c r="V36" s="58">
        <v>0</v>
      </c>
      <c r="W36" s="58">
        <v>0</v>
      </c>
      <c r="X36" s="92">
        <v>0</v>
      </c>
      <c r="Y36" s="18">
        <v>0</v>
      </c>
      <c r="Z36" s="58">
        <f t="shared" si="36"/>
        <v>0</v>
      </c>
      <c r="AA36" s="92">
        <v>0</v>
      </c>
      <c r="AB36" s="17">
        <v>0</v>
      </c>
      <c r="AC36" s="17">
        <v>0</v>
      </c>
      <c r="AD36" s="17">
        <v>0</v>
      </c>
      <c r="AE36" s="17">
        <v>0</v>
      </c>
      <c r="AF36" s="18">
        <v>0</v>
      </c>
      <c r="AG36" s="58">
        <f t="shared" si="34"/>
        <v>0</v>
      </c>
      <c r="AH36" s="43"/>
    </row>
    <row r="37" spans="1:34" s="15" customFormat="1" ht="11.25">
      <c r="A37" s="14"/>
      <c r="B37" s="113" t="s">
        <v>61</v>
      </c>
      <c r="C37" s="119">
        <v>0</v>
      </c>
      <c r="D37" s="93">
        <v>0</v>
      </c>
      <c r="E37" s="20">
        <v>0</v>
      </c>
      <c r="F37" s="55">
        <f t="shared" si="35"/>
        <v>0</v>
      </c>
      <c r="G37" s="93">
        <v>0</v>
      </c>
      <c r="H37" s="89"/>
      <c r="I37" s="19">
        <v>0</v>
      </c>
      <c r="J37" s="20">
        <v>0</v>
      </c>
      <c r="K37" s="55">
        <f t="shared" si="38"/>
        <v>0</v>
      </c>
      <c r="L37" s="93">
        <v>0</v>
      </c>
      <c r="M37" s="19">
        <v>0</v>
      </c>
      <c r="N37" s="20">
        <v>0</v>
      </c>
      <c r="O37" s="55">
        <f t="shared" si="32"/>
        <v>0</v>
      </c>
      <c r="P37" s="93">
        <v>0</v>
      </c>
      <c r="Q37" s="20">
        <v>0</v>
      </c>
      <c r="R37" s="55">
        <f t="shared" si="33"/>
        <v>0</v>
      </c>
      <c r="S37" s="55">
        <f>O37+R37</f>
        <v>0</v>
      </c>
      <c r="T37" s="93">
        <v>0</v>
      </c>
      <c r="U37" s="20">
        <v>0</v>
      </c>
      <c r="V37" s="55">
        <v>0</v>
      </c>
      <c r="W37" s="55">
        <v>0</v>
      </c>
      <c r="X37" s="93">
        <v>0</v>
      </c>
      <c r="Y37" s="20">
        <v>0</v>
      </c>
      <c r="Z37" s="55">
        <f t="shared" si="36"/>
        <v>0</v>
      </c>
      <c r="AA37" s="93">
        <v>0</v>
      </c>
      <c r="AB37" s="19">
        <v>0</v>
      </c>
      <c r="AC37" s="19">
        <v>0</v>
      </c>
      <c r="AD37" s="19">
        <v>0</v>
      </c>
      <c r="AE37" s="19">
        <v>0</v>
      </c>
      <c r="AF37" s="20">
        <v>0</v>
      </c>
      <c r="AG37" s="55">
        <f t="shared" si="34"/>
        <v>0</v>
      </c>
      <c r="AH37" s="43"/>
    </row>
    <row r="38" spans="1:34" s="15" customFormat="1" ht="12" thickBot="1">
      <c r="A38" s="14"/>
      <c r="B38" s="114" t="s">
        <v>62</v>
      </c>
      <c r="C38" s="120">
        <v>0</v>
      </c>
      <c r="D38" s="94">
        <v>0</v>
      </c>
      <c r="E38" s="34">
        <v>0</v>
      </c>
      <c r="F38" s="59">
        <f t="shared" si="35"/>
        <v>0</v>
      </c>
      <c r="G38" s="94">
        <v>0</v>
      </c>
      <c r="H38" s="90"/>
      <c r="I38" s="13">
        <v>0</v>
      </c>
      <c r="J38" s="34">
        <v>0</v>
      </c>
      <c r="K38" s="59">
        <f t="shared" si="38"/>
        <v>0</v>
      </c>
      <c r="L38" s="94">
        <v>0</v>
      </c>
      <c r="M38" s="13">
        <v>0</v>
      </c>
      <c r="N38" s="34">
        <v>0</v>
      </c>
      <c r="O38" s="59">
        <f t="shared" si="32"/>
        <v>0</v>
      </c>
      <c r="P38" s="94">
        <v>0</v>
      </c>
      <c r="Q38" s="34">
        <v>0</v>
      </c>
      <c r="R38" s="59">
        <f t="shared" si="33"/>
        <v>0</v>
      </c>
      <c r="S38" s="59">
        <f>O38+R38</f>
        <v>0</v>
      </c>
      <c r="T38" s="94">
        <v>0</v>
      </c>
      <c r="U38" s="34">
        <v>0</v>
      </c>
      <c r="V38" s="59">
        <v>0</v>
      </c>
      <c r="W38" s="59">
        <v>0</v>
      </c>
      <c r="X38" s="94">
        <v>0</v>
      </c>
      <c r="Y38" s="34">
        <v>0</v>
      </c>
      <c r="Z38" s="59">
        <f t="shared" si="36"/>
        <v>0</v>
      </c>
      <c r="AA38" s="94">
        <v>0</v>
      </c>
      <c r="AB38" s="13">
        <v>0</v>
      </c>
      <c r="AC38" s="13">
        <v>0</v>
      </c>
      <c r="AD38" s="13">
        <v>0</v>
      </c>
      <c r="AE38" s="13">
        <v>0</v>
      </c>
      <c r="AF38" s="34">
        <v>0</v>
      </c>
      <c r="AG38" s="59">
        <f t="shared" si="34"/>
        <v>0</v>
      </c>
      <c r="AH38" s="43"/>
    </row>
    <row r="39" spans="1:34" s="9" customFormat="1" ht="12" thickBot="1">
      <c r="A39" s="8"/>
      <c r="B39" s="115" t="s">
        <v>24</v>
      </c>
      <c r="C39" s="121">
        <f aca="true" t="shared" si="39" ref="C39:K39">SUM(C36:C38)</f>
        <v>0</v>
      </c>
      <c r="D39" s="82">
        <f t="shared" si="39"/>
        <v>0</v>
      </c>
      <c r="E39" s="38">
        <f t="shared" si="39"/>
        <v>0</v>
      </c>
      <c r="F39" s="60">
        <f t="shared" si="39"/>
        <v>0</v>
      </c>
      <c r="G39" s="82">
        <f t="shared" si="39"/>
        <v>0</v>
      </c>
      <c r="H39" s="21">
        <f t="shared" si="39"/>
        <v>0</v>
      </c>
      <c r="I39" s="21">
        <f t="shared" si="39"/>
        <v>0</v>
      </c>
      <c r="J39" s="38">
        <f t="shared" si="39"/>
        <v>0</v>
      </c>
      <c r="K39" s="60">
        <f t="shared" si="39"/>
        <v>0</v>
      </c>
      <c r="L39" s="82">
        <f aca="true" t="shared" si="40" ref="L39:S39">SUM(L36:L38)</f>
        <v>0</v>
      </c>
      <c r="M39" s="21">
        <f t="shared" si="40"/>
        <v>0</v>
      </c>
      <c r="N39" s="38">
        <f t="shared" si="40"/>
        <v>0</v>
      </c>
      <c r="O39" s="60">
        <f t="shared" si="40"/>
        <v>0</v>
      </c>
      <c r="P39" s="82">
        <f t="shared" si="40"/>
        <v>0</v>
      </c>
      <c r="Q39" s="38">
        <f t="shared" si="40"/>
        <v>0</v>
      </c>
      <c r="R39" s="60">
        <f t="shared" si="40"/>
        <v>0</v>
      </c>
      <c r="S39" s="60">
        <f t="shared" si="40"/>
        <v>0</v>
      </c>
      <c r="T39" s="82">
        <f>SUM(T36:T38)</f>
        <v>0</v>
      </c>
      <c r="U39" s="38">
        <f>SUM(U36:U38)</f>
        <v>0</v>
      </c>
      <c r="V39" s="60">
        <f aca="true" t="shared" si="41" ref="V39:W39">SUM(V36:V38)</f>
        <v>0</v>
      </c>
      <c r="W39" s="60">
        <f t="shared" si="41"/>
        <v>0</v>
      </c>
      <c r="X39" s="82">
        <f aca="true" t="shared" si="42" ref="X39:AG39">SUM(X36:X38)</f>
        <v>0</v>
      </c>
      <c r="Y39" s="38">
        <f t="shared" si="42"/>
        <v>0</v>
      </c>
      <c r="Z39" s="60">
        <f t="shared" si="42"/>
        <v>0</v>
      </c>
      <c r="AA39" s="82">
        <f t="shared" si="42"/>
        <v>0</v>
      </c>
      <c r="AB39" s="21">
        <f t="shared" si="42"/>
        <v>0</v>
      </c>
      <c r="AC39" s="21">
        <f t="shared" si="42"/>
        <v>0</v>
      </c>
      <c r="AD39" s="21">
        <f t="shared" si="42"/>
        <v>0</v>
      </c>
      <c r="AE39" s="21">
        <f t="shared" si="42"/>
        <v>0</v>
      </c>
      <c r="AF39" s="38">
        <f t="shared" si="42"/>
        <v>0</v>
      </c>
      <c r="AG39" s="60">
        <f t="shared" si="42"/>
        <v>0</v>
      </c>
      <c r="AH39" s="24"/>
    </row>
    <row r="40" spans="1:34" s="9" customFormat="1" ht="11.25">
      <c r="A40" s="8"/>
      <c r="B40" s="116" t="s">
        <v>63</v>
      </c>
      <c r="C40" s="118">
        <v>0</v>
      </c>
      <c r="D40" s="92">
        <v>0</v>
      </c>
      <c r="E40" s="18">
        <v>0</v>
      </c>
      <c r="F40" s="58">
        <f aca="true" t="shared" si="43" ref="F40:F46">C40+D40+E40</f>
        <v>0</v>
      </c>
      <c r="G40" s="92">
        <v>0</v>
      </c>
      <c r="H40" s="91"/>
      <c r="I40" s="17">
        <v>0</v>
      </c>
      <c r="J40" s="18">
        <v>0</v>
      </c>
      <c r="K40" s="58">
        <f>F40+G40+I40+J40</f>
        <v>0</v>
      </c>
      <c r="L40" s="92">
        <v>0</v>
      </c>
      <c r="M40" s="17">
        <v>0</v>
      </c>
      <c r="N40" s="18">
        <v>0</v>
      </c>
      <c r="O40" s="58">
        <f t="shared" si="32"/>
        <v>0</v>
      </c>
      <c r="P40" s="92">
        <v>0</v>
      </c>
      <c r="Q40" s="18">
        <v>0</v>
      </c>
      <c r="R40" s="58">
        <f t="shared" si="33"/>
        <v>0</v>
      </c>
      <c r="S40" s="58">
        <f>O40+R40</f>
        <v>0</v>
      </c>
      <c r="T40" s="92">
        <v>0</v>
      </c>
      <c r="U40" s="18">
        <v>0</v>
      </c>
      <c r="V40" s="58">
        <v>0</v>
      </c>
      <c r="W40" s="58">
        <v>0</v>
      </c>
      <c r="X40" s="92">
        <v>0</v>
      </c>
      <c r="Y40" s="18">
        <v>0</v>
      </c>
      <c r="Z40" s="58">
        <f t="shared" si="36"/>
        <v>0</v>
      </c>
      <c r="AA40" s="92">
        <v>0</v>
      </c>
      <c r="AB40" s="17">
        <v>0</v>
      </c>
      <c r="AC40" s="17">
        <v>0</v>
      </c>
      <c r="AD40" s="17">
        <v>0</v>
      </c>
      <c r="AE40" s="17">
        <v>0</v>
      </c>
      <c r="AF40" s="18">
        <v>0</v>
      </c>
      <c r="AG40" s="58">
        <f>Z40+AA40+AB40+AC40+AD40+AE40+AF40</f>
        <v>0</v>
      </c>
      <c r="AH40" s="24"/>
    </row>
    <row r="41" spans="1:34" s="9" customFormat="1" ht="11.25">
      <c r="A41" s="8"/>
      <c r="B41" s="113" t="s">
        <v>64</v>
      </c>
      <c r="C41" s="119">
        <v>0</v>
      </c>
      <c r="D41" s="93">
        <v>0</v>
      </c>
      <c r="E41" s="20">
        <v>0</v>
      </c>
      <c r="F41" s="55">
        <f t="shared" si="43"/>
        <v>0</v>
      </c>
      <c r="G41" s="93">
        <v>0</v>
      </c>
      <c r="H41" s="89"/>
      <c r="I41" s="19">
        <v>0</v>
      </c>
      <c r="J41" s="20">
        <v>0</v>
      </c>
      <c r="K41" s="55">
        <f aca="true" t="shared" si="44" ref="K41">F41+G41+I41+J41</f>
        <v>0</v>
      </c>
      <c r="L41" s="93">
        <v>0</v>
      </c>
      <c r="M41" s="19">
        <v>0</v>
      </c>
      <c r="N41" s="20">
        <v>0</v>
      </c>
      <c r="O41" s="55">
        <f t="shared" si="32"/>
        <v>0</v>
      </c>
      <c r="P41" s="93">
        <v>0</v>
      </c>
      <c r="Q41" s="20">
        <v>0</v>
      </c>
      <c r="R41" s="55">
        <f t="shared" si="33"/>
        <v>0</v>
      </c>
      <c r="S41" s="55">
        <f>O41+R41</f>
        <v>0</v>
      </c>
      <c r="T41" s="93">
        <v>0</v>
      </c>
      <c r="U41" s="20">
        <v>0</v>
      </c>
      <c r="V41" s="55">
        <v>0</v>
      </c>
      <c r="W41" s="55">
        <v>0</v>
      </c>
      <c r="X41" s="93">
        <v>0</v>
      </c>
      <c r="Y41" s="20">
        <v>0</v>
      </c>
      <c r="Z41" s="55">
        <f t="shared" si="36"/>
        <v>0</v>
      </c>
      <c r="AA41" s="93">
        <v>0</v>
      </c>
      <c r="AB41" s="19">
        <v>0</v>
      </c>
      <c r="AC41" s="19">
        <v>0</v>
      </c>
      <c r="AD41" s="19">
        <v>0</v>
      </c>
      <c r="AE41" s="19">
        <v>0</v>
      </c>
      <c r="AF41" s="20">
        <v>0</v>
      </c>
      <c r="AG41" s="55">
        <f>Z41+AA41+AB41+AC41+AD41+AE41+AF41</f>
        <v>0</v>
      </c>
      <c r="AH41" s="24"/>
    </row>
    <row r="42" spans="1:34" s="9" customFormat="1" ht="12" thickBot="1">
      <c r="A42" s="8"/>
      <c r="B42" s="114" t="s">
        <v>65</v>
      </c>
      <c r="C42" s="120">
        <v>0</v>
      </c>
      <c r="D42" s="94">
        <v>0</v>
      </c>
      <c r="E42" s="34">
        <v>0</v>
      </c>
      <c r="F42" s="59">
        <f>C42+D42+E42</f>
        <v>0</v>
      </c>
      <c r="G42" s="94">
        <v>0</v>
      </c>
      <c r="H42" s="90"/>
      <c r="I42" s="13">
        <v>0</v>
      </c>
      <c r="J42" s="34">
        <v>0</v>
      </c>
      <c r="K42" s="59">
        <f>F42+G42+I42+J42</f>
        <v>0</v>
      </c>
      <c r="L42" s="94">
        <v>0</v>
      </c>
      <c r="M42" s="13">
        <v>0</v>
      </c>
      <c r="N42" s="34">
        <v>0</v>
      </c>
      <c r="O42" s="59">
        <f t="shared" si="32"/>
        <v>0</v>
      </c>
      <c r="P42" s="94">
        <v>0</v>
      </c>
      <c r="Q42" s="34">
        <v>0</v>
      </c>
      <c r="R42" s="59">
        <f t="shared" si="33"/>
        <v>0</v>
      </c>
      <c r="S42" s="59">
        <f>O42+R42</f>
        <v>0</v>
      </c>
      <c r="T42" s="94">
        <v>0</v>
      </c>
      <c r="U42" s="34">
        <v>0</v>
      </c>
      <c r="V42" s="59">
        <v>0</v>
      </c>
      <c r="W42" s="59">
        <v>0</v>
      </c>
      <c r="X42" s="94">
        <v>0</v>
      </c>
      <c r="Y42" s="34">
        <v>0</v>
      </c>
      <c r="Z42" s="59">
        <f t="shared" si="36"/>
        <v>0</v>
      </c>
      <c r="AA42" s="94">
        <v>0</v>
      </c>
      <c r="AB42" s="13">
        <v>0</v>
      </c>
      <c r="AC42" s="13">
        <v>0</v>
      </c>
      <c r="AD42" s="13">
        <v>0</v>
      </c>
      <c r="AE42" s="13">
        <v>0</v>
      </c>
      <c r="AF42" s="34">
        <v>0</v>
      </c>
      <c r="AG42" s="59">
        <f t="shared" si="34"/>
        <v>0</v>
      </c>
      <c r="AH42" s="24"/>
    </row>
    <row r="43" spans="1:34" s="9" customFormat="1" ht="12" thickBot="1">
      <c r="A43" s="8"/>
      <c r="B43" s="115" t="s">
        <v>25</v>
      </c>
      <c r="C43" s="121">
        <f aca="true" t="shared" si="45" ref="C43:K43">SUM(C40:C42)</f>
        <v>0</v>
      </c>
      <c r="D43" s="82">
        <f t="shared" si="45"/>
        <v>0</v>
      </c>
      <c r="E43" s="38">
        <f t="shared" si="45"/>
        <v>0</v>
      </c>
      <c r="F43" s="60">
        <f>SUM(F40:F42)</f>
        <v>0</v>
      </c>
      <c r="G43" s="82">
        <f t="shared" si="45"/>
        <v>0</v>
      </c>
      <c r="H43" s="83">
        <f t="shared" si="45"/>
        <v>0</v>
      </c>
      <c r="I43" s="21">
        <f t="shared" si="45"/>
        <v>0</v>
      </c>
      <c r="J43" s="38">
        <f t="shared" si="45"/>
        <v>0</v>
      </c>
      <c r="K43" s="65">
        <f t="shared" si="45"/>
        <v>0</v>
      </c>
      <c r="L43" s="82">
        <f>SUM(L40:L42)</f>
        <v>0</v>
      </c>
      <c r="M43" s="21">
        <f aca="true" t="shared" si="46" ref="M43:S43">SUM(M40:M42)</f>
        <v>0</v>
      </c>
      <c r="N43" s="38">
        <f t="shared" si="46"/>
        <v>0</v>
      </c>
      <c r="O43" s="60">
        <f t="shared" si="46"/>
        <v>0</v>
      </c>
      <c r="P43" s="82">
        <f t="shared" si="46"/>
        <v>0</v>
      </c>
      <c r="Q43" s="38">
        <f t="shared" si="46"/>
        <v>0</v>
      </c>
      <c r="R43" s="60">
        <f t="shared" si="46"/>
        <v>0</v>
      </c>
      <c r="S43" s="60">
        <f t="shared" si="46"/>
        <v>0</v>
      </c>
      <c r="T43" s="82">
        <f aca="true" t="shared" si="47" ref="T43:W43">SUM(T40:T42)</f>
        <v>0</v>
      </c>
      <c r="U43" s="38">
        <f>SUM(U40:U42)</f>
        <v>0</v>
      </c>
      <c r="V43" s="60">
        <f t="shared" si="47"/>
        <v>0</v>
      </c>
      <c r="W43" s="60">
        <f t="shared" si="47"/>
        <v>0</v>
      </c>
      <c r="X43" s="82">
        <f aca="true" t="shared" si="48" ref="X43:AG43">SUM(X40:X42)</f>
        <v>0</v>
      </c>
      <c r="Y43" s="38">
        <f t="shared" si="48"/>
        <v>0</v>
      </c>
      <c r="Z43" s="60">
        <f t="shared" si="48"/>
        <v>0</v>
      </c>
      <c r="AA43" s="82">
        <f t="shared" si="48"/>
        <v>0</v>
      </c>
      <c r="AB43" s="21">
        <f t="shared" si="48"/>
        <v>0</v>
      </c>
      <c r="AC43" s="21">
        <f t="shared" si="48"/>
        <v>0</v>
      </c>
      <c r="AD43" s="21">
        <f t="shared" si="48"/>
        <v>0</v>
      </c>
      <c r="AE43" s="21">
        <f>SUM(AE40:AE42)</f>
        <v>0</v>
      </c>
      <c r="AF43" s="38">
        <f t="shared" si="48"/>
        <v>0</v>
      </c>
      <c r="AG43" s="60">
        <f t="shared" si="48"/>
        <v>0</v>
      </c>
      <c r="AH43" s="24"/>
    </row>
    <row r="44" spans="1:34" s="9" customFormat="1" ht="11.25">
      <c r="A44" s="8"/>
      <c r="B44" s="116" t="s">
        <v>66</v>
      </c>
      <c r="C44" s="118">
        <v>0</v>
      </c>
      <c r="D44" s="92">
        <v>0</v>
      </c>
      <c r="E44" s="18">
        <v>0</v>
      </c>
      <c r="F44" s="58">
        <f t="shared" si="43"/>
        <v>0</v>
      </c>
      <c r="G44" s="92">
        <v>0</v>
      </c>
      <c r="H44" s="91"/>
      <c r="I44" s="17">
        <v>0</v>
      </c>
      <c r="J44" s="18">
        <v>0</v>
      </c>
      <c r="K44" s="58">
        <f>SUM(I44:J44)</f>
        <v>0</v>
      </c>
      <c r="L44" s="92">
        <v>0</v>
      </c>
      <c r="M44" s="17">
        <v>0</v>
      </c>
      <c r="N44" s="18">
        <v>0</v>
      </c>
      <c r="O44" s="58">
        <f t="shared" si="32"/>
        <v>0</v>
      </c>
      <c r="P44" s="92">
        <v>0</v>
      </c>
      <c r="Q44" s="18">
        <v>0</v>
      </c>
      <c r="R44" s="58">
        <f t="shared" si="33"/>
        <v>0</v>
      </c>
      <c r="S44" s="58">
        <f>O44+R44</f>
        <v>0</v>
      </c>
      <c r="T44" s="92">
        <v>0</v>
      </c>
      <c r="U44" s="18">
        <v>0</v>
      </c>
      <c r="V44" s="58">
        <v>0</v>
      </c>
      <c r="W44" s="58">
        <v>0</v>
      </c>
      <c r="X44" s="92">
        <v>0</v>
      </c>
      <c r="Y44" s="18">
        <v>0</v>
      </c>
      <c r="Z44" s="58">
        <f t="shared" si="36"/>
        <v>0</v>
      </c>
      <c r="AA44" s="92">
        <v>0</v>
      </c>
      <c r="AB44" s="17">
        <v>0</v>
      </c>
      <c r="AC44" s="17">
        <v>0</v>
      </c>
      <c r="AD44" s="17">
        <v>0</v>
      </c>
      <c r="AE44" s="17">
        <v>0</v>
      </c>
      <c r="AF44" s="18">
        <v>0</v>
      </c>
      <c r="AG44" s="58">
        <f t="shared" si="34"/>
        <v>0</v>
      </c>
      <c r="AH44" s="24"/>
    </row>
    <row r="45" spans="1:34" s="9" customFormat="1" ht="11.25">
      <c r="A45" s="8"/>
      <c r="B45" s="113" t="s">
        <v>67</v>
      </c>
      <c r="C45" s="119">
        <v>0</v>
      </c>
      <c r="D45" s="93">
        <v>0</v>
      </c>
      <c r="E45" s="20">
        <v>0</v>
      </c>
      <c r="F45" s="55">
        <f>C45+D45+E45</f>
        <v>0</v>
      </c>
      <c r="G45" s="93">
        <v>0</v>
      </c>
      <c r="H45" s="89"/>
      <c r="I45" s="19">
        <v>0</v>
      </c>
      <c r="J45" s="20">
        <v>0</v>
      </c>
      <c r="K45" s="55">
        <f>SUM(I45:J45)</f>
        <v>0</v>
      </c>
      <c r="L45" s="93">
        <v>0</v>
      </c>
      <c r="M45" s="19">
        <v>0</v>
      </c>
      <c r="N45" s="20">
        <v>0</v>
      </c>
      <c r="O45" s="55">
        <f t="shared" si="32"/>
        <v>0</v>
      </c>
      <c r="P45" s="93">
        <v>0</v>
      </c>
      <c r="Q45" s="20">
        <v>0</v>
      </c>
      <c r="R45" s="55">
        <f t="shared" si="33"/>
        <v>0</v>
      </c>
      <c r="S45" s="55">
        <f>O45+R45</f>
        <v>0</v>
      </c>
      <c r="T45" s="93">
        <v>0</v>
      </c>
      <c r="U45" s="20">
        <v>0</v>
      </c>
      <c r="V45" s="55">
        <v>0</v>
      </c>
      <c r="W45" s="55">
        <v>0</v>
      </c>
      <c r="X45" s="93">
        <v>0</v>
      </c>
      <c r="Y45" s="20">
        <v>0</v>
      </c>
      <c r="Z45" s="55">
        <f t="shared" si="36"/>
        <v>0</v>
      </c>
      <c r="AA45" s="93">
        <v>0</v>
      </c>
      <c r="AB45" s="19">
        <v>0</v>
      </c>
      <c r="AC45" s="19">
        <v>0</v>
      </c>
      <c r="AD45" s="19">
        <v>0</v>
      </c>
      <c r="AE45" s="19">
        <v>0</v>
      </c>
      <c r="AF45" s="20">
        <v>0</v>
      </c>
      <c r="AG45" s="55">
        <f t="shared" si="34"/>
        <v>0</v>
      </c>
      <c r="AH45" s="24"/>
    </row>
    <row r="46" spans="1:34" s="9" customFormat="1" ht="12" thickBot="1">
      <c r="A46" s="8"/>
      <c r="B46" s="114" t="s">
        <v>68</v>
      </c>
      <c r="C46" s="120">
        <v>0</v>
      </c>
      <c r="D46" s="94">
        <v>0</v>
      </c>
      <c r="E46" s="34">
        <v>0</v>
      </c>
      <c r="F46" s="59">
        <f t="shared" si="43"/>
        <v>0</v>
      </c>
      <c r="G46" s="94">
        <v>0</v>
      </c>
      <c r="H46" s="90"/>
      <c r="I46" s="13">
        <v>0</v>
      </c>
      <c r="J46" s="34">
        <v>0</v>
      </c>
      <c r="K46" s="59">
        <f>SUM(K44:K45)</f>
        <v>0</v>
      </c>
      <c r="L46" s="94">
        <v>0</v>
      </c>
      <c r="M46" s="13">
        <v>0</v>
      </c>
      <c r="N46" s="34">
        <v>0</v>
      </c>
      <c r="O46" s="59">
        <f t="shared" si="32"/>
        <v>0</v>
      </c>
      <c r="P46" s="94">
        <v>0</v>
      </c>
      <c r="Q46" s="34">
        <v>0</v>
      </c>
      <c r="R46" s="59">
        <f t="shared" si="33"/>
        <v>0</v>
      </c>
      <c r="S46" s="59">
        <f>O46+R46</f>
        <v>0</v>
      </c>
      <c r="T46" s="94">
        <v>0</v>
      </c>
      <c r="U46" s="34">
        <v>0</v>
      </c>
      <c r="V46" s="59">
        <f>SUM(T46:U46)</f>
        <v>0</v>
      </c>
      <c r="W46" s="59">
        <v>0</v>
      </c>
      <c r="X46" s="94">
        <v>0</v>
      </c>
      <c r="Y46" s="34">
        <v>0</v>
      </c>
      <c r="Z46" s="59">
        <f t="shared" si="36"/>
        <v>0</v>
      </c>
      <c r="AA46" s="94">
        <v>0</v>
      </c>
      <c r="AB46" s="13">
        <v>0</v>
      </c>
      <c r="AC46" s="13">
        <v>0</v>
      </c>
      <c r="AD46" s="13">
        <v>0</v>
      </c>
      <c r="AE46" s="13">
        <v>0</v>
      </c>
      <c r="AF46" s="34">
        <v>0</v>
      </c>
      <c r="AG46" s="59">
        <f t="shared" si="34"/>
        <v>0</v>
      </c>
      <c r="AH46" s="24"/>
    </row>
    <row r="47" spans="1:34" s="9" customFormat="1" ht="12" thickBot="1">
      <c r="A47" s="8"/>
      <c r="B47" s="115" t="s">
        <v>26</v>
      </c>
      <c r="C47" s="121">
        <f>SUM(C44:C46)</f>
        <v>0</v>
      </c>
      <c r="D47" s="82">
        <f>SUM(D44:D46)</f>
        <v>0</v>
      </c>
      <c r="E47" s="38">
        <f>SUM(E44:E46)</f>
        <v>0</v>
      </c>
      <c r="F47" s="60">
        <f>SUM(F44:F46)</f>
        <v>0</v>
      </c>
      <c r="G47" s="82">
        <f>SUM(G44:G46)</f>
        <v>0</v>
      </c>
      <c r="H47" s="83"/>
      <c r="I47" s="21">
        <f>SUM(I44:I46)</f>
        <v>0</v>
      </c>
      <c r="J47" s="38">
        <f>SUM(J44:J46)</f>
        <v>0</v>
      </c>
      <c r="K47" s="65">
        <f>SUM(C47:J47)</f>
        <v>0</v>
      </c>
      <c r="L47" s="82">
        <f aca="true" t="shared" si="49" ref="L47:S47">SUM(L44:L46)</f>
        <v>0</v>
      </c>
      <c r="M47" s="21">
        <f t="shared" si="49"/>
        <v>0</v>
      </c>
      <c r="N47" s="38">
        <f t="shared" si="49"/>
        <v>0</v>
      </c>
      <c r="O47" s="60">
        <f t="shared" si="49"/>
        <v>0</v>
      </c>
      <c r="P47" s="82">
        <f t="shared" si="49"/>
        <v>0</v>
      </c>
      <c r="Q47" s="38">
        <f t="shared" si="49"/>
        <v>0</v>
      </c>
      <c r="R47" s="60">
        <f t="shared" si="49"/>
        <v>0</v>
      </c>
      <c r="S47" s="60">
        <f t="shared" si="49"/>
        <v>0</v>
      </c>
      <c r="T47" s="82">
        <f aca="true" t="shared" si="50" ref="T47:AA47">SUM(T44:T46)</f>
        <v>0</v>
      </c>
      <c r="U47" s="38">
        <f t="shared" si="50"/>
        <v>0</v>
      </c>
      <c r="V47" s="60">
        <f t="shared" si="50"/>
        <v>0</v>
      </c>
      <c r="W47" s="60">
        <f t="shared" si="50"/>
        <v>0</v>
      </c>
      <c r="X47" s="82">
        <f>SUM(X44:X46)</f>
        <v>0</v>
      </c>
      <c r="Y47" s="38">
        <f t="shared" si="50"/>
        <v>0</v>
      </c>
      <c r="Z47" s="60">
        <f t="shared" si="50"/>
        <v>0</v>
      </c>
      <c r="AA47" s="82">
        <f t="shared" si="50"/>
        <v>0</v>
      </c>
      <c r="AB47" s="21">
        <f aca="true" t="shared" si="51" ref="AB47:AC47">SUM(AB44:AB46)</f>
        <v>0</v>
      </c>
      <c r="AC47" s="21">
        <f t="shared" si="51"/>
        <v>0</v>
      </c>
      <c r="AD47" s="21">
        <f aca="true" t="shared" si="52" ref="AD47:AF47">SUM(AD44:AD46)</f>
        <v>0</v>
      </c>
      <c r="AE47" s="21">
        <f t="shared" si="52"/>
        <v>0</v>
      </c>
      <c r="AF47" s="38">
        <f t="shared" si="52"/>
        <v>0</v>
      </c>
      <c r="AG47" s="60">
        <f t="shared" si="34"/>
        <v>0</v>
      </c>
      <c r="AH47" s="24"/>
    </row>
    <row r="48" spans="1:34" ht="12" thickBot="1">
      <c r="A48" s="6"/>
      <c r="B48" s="115" t="s">
        <v>55</v>
      </c>
      <c r="C48" s="33">
        <f>C35+C39+C43+C47</f>
        <v>63402692.83999999</v>
      </c>
      <c r="D48" s="30">
        <f aca="true" t="shared" si="53" ref="D48:S48">D35+D39+D43+D47</f>
        <v>34045418.72</v>
      </c>
      <c r="E48" s="35">
        <f t="shared" si="53"/>
        <v>1109449.4200000002</v>
      </c>
      <c r="F48" s="36">
        <f>F35+F39+F43+F47</f>
        <v>98557560.97999999</v>
      </c>
      <c r="G48" s="30">
        <f t="shared" si="53"/>
        <v>57022207.25000001</v>
      </c>
      <c r="H48" s="29">
        <f t="shared" si="53"/>
        <v>59983532.61</v>
      </c>
      <c r="I48" s="29">
        <f t="shared" si="53"/>
        <v>339232.9099999998</v>
      </c>
      <c r="J48" s="35">
        <f t="shared" si="53"/>
        <v>886647.5100000007</v>
      </c>
      <c r="K48" s="36">
        <f>K35+K39+K43+K47</f>
        <v>156805648.64999998</v>
      </c>
      <c r="L48" s="30">
        <f>L35+L39+L43+L47</f>
        <v>8648611.009999998</v>
      </c>
      <c r="M48" s="29">
        <f t="shared" si="53"/>
        <v>4301413.380000001</v>
      </c>
      <c r="N48" s="35">
        <f t="shared" si="53"/>
        <v>12145964.899999995</v>
      </c>
      <c r="O48" s="36">
        <f>O35+O39+O43+O47</f>
        <v>25095989.28999999</v>
      </c>
      <c r="P48" s="30">
        <f t="shared" si="53"/>
        <v>2279964.7800000003</v>
      </c>
      <c r="Q48" s="35">
        <f t="shared" si="53"/>
        <v>148860</v>
      </c>
      <c r="R48" s="36">
        <f t="shared" si="53"/>
        <v>2428824.7800000003</v>
      </c>
      <c r="S48" s="36">
        <f t="shared" si="53"/>
        <v>27524814.069999993</v>
      </c>
      <c r="T48" s="30">
        <f>T35+T39+T43+T47</f>
        <v>38723844.81000002</v>
      </c>
      <c r="U48" s="35">
        <f>U35+U39+U43+U47</f>
        <v>9651338.539999997</v>
      </c>
      <c r="V48" s="36">
        <f>V35+V39+V43+V47</f>
        <v>48375183.35000002</v>
      </c>
      <c r="W48" s="36">
        <f aca="true" t="shared" si="54" ref="W48">W35+W39+W43+W47</f>
        <v>1380293.3400000003</v>
      </c>
      <c r="X48" s="30">
        <f>X35+X39+X43+X47</f>
        <v>161430.98</v>
      </c>
      <c r="Y48" s="35">
        <f aca="true" t="shared" si="55" ref="Y48:AG48">Y35+Y39+Y43+Y47</f>
        <v>114181.85000000002</v>
      </c>
      <c r="Z48" s="36">
        <f t="shared" si="55"/>
        <v>275612.83</v>
      </c>
      <c r="AA48" s="30">
        <f t="shared" si="55"/>
        <v>47310.14</v>
      </c>
      <c r="AB48" s="29">
        <f t="shared" si="55"/>
        <v>43894.98</v>
      </c>
      <c r="AC48" s="29">
        <f t="shared" si="55"/>
        <v>254159.26</v>
      </c>
      <c r="AD48" s="29">
        <f t="shared" si="55"/>
        <v>1098338.12</v>
      </c>
      <c r="AE48" s="29">
        <f t="shared" si="55"/>
        <v>27090.65</v>
      </c>
      <c r="AF48" s="35">
        <f t="shared" si="55"/>
        <v>0</v>
      </c>
      <c r="AG48" s="36">
        <f t="shared" si="55"/>
        <v>1746405.98</v>
      </c>
      <c r="AH48" s="24"/>
    </row>
    <row r="49" spans="1:34" s="12" customFormat="1" ht="11.25">
      <c r="A49" s="10"/>
      <c r="B49" s="6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4"/>
    </row>
    <row r="50" spans="1:34" s="12" customFormat="1" ht="12" thickBot="1">
      <c r="A50" s="10"/>
      <c r="B50" s="6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4"/>
    </row>
    <row r="51" spans="1:34" s="4" customFormat="1" ht="18.75" thickBot="1">
      <c r="A51" s="3"/>
      <c r="B51" s="147" t="s">
        <v>22</v>
      </c>
      <c r="C51" s="150" t="s">
        <v>54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2"/>
      <c r="AH51" s="41"/>
    </row>
    <row r="52" spans="1:34" s="2" customFormat="1" ht="36.75" thickBot="1">
      <c r="A52" s="1"/>
      <c r="B52" s="148"/>
      <c r="C52" s="153" t="s">
        <v>0</v>
      </c>
      <c r="D52" s="154"/>
      <c r="E52" s="154"/>
      <c r="F52" s="154"/>
      <c r="G52" s="154"/>
      <c r="H52" s="154"/>
      <c r="I52" s="154"/>
      <c r="J52" s="154"/>
      <c r="K52" s="155"/>
      <c r="L52" s="156" t="s">
        <v>1</v>
      </c>
      <c r="M52" s="157"/>
      <c r="N52" s="157"/>
      <c r="O52" s="157"/>
      <c r="P52" s="157"/>
      <c r="Q52" s="157"/>
      <c r="R52" s="157"/>
      <c r="S52" s="158"/>
      <c r="T52" s="159" t="s">
        <v>2</v>
      </c>
      <c r="U52" s="160"/>
      <c r="V52" s="161"/>
      <c r="W52" s="5" t="s">
        <v>3</v>
      </c>
      <c r="X52" s="153" t="s">
        <v>31</v>
      </c>
      <c r="Y52" s="154"/>
      <c r="Z52" s="154"/>
      <c r="AA52" s="154"/>
      <c r="AB52" s="154"/>
      <c r="AC52" s="154"/>
      <c r="AD52" s="154"/>
      <c r="AE52" s="154"/>
      <c r="AF52" s="154"/>
      <c r="AG52" s="158"/>
      <c r="AH52" s="42"/>
    </row>
    <row r="53" spans="1:34" s="2" customFormat="1" ht="11.25" customHeight="1">
      <c r="A53" s="1"/>
      <c r="B53" s="149"/>
      <c r="C53" s="162" t="s">
        <v>4</v>
      </c>
      <c r="D53" s="163"/>
      <c r="E53" s="163"/>
      <c r="F53" s="163"/>
      <c r="G53" s="163" t="s">
        <v>51</v>
      </c>
      <c r="H53" s="182" t="s">
        <v>38</v>
      </c>
      <c r="I53" s="163" t="s">
        <v>52</v>
      </c>
      <c r="J53" s="164" t="s">
        <v>47</v>
      </c>
      <c r="K53" s="124" t="s">
        <v>32</v>
      </c>
      <c r="L53" s="162" t="s">
        <v>5</v>
      </c>
      <c r="M53" s="163"/>
      <c r="N53" s="163"/>
      <c r="O53" s="178"/>
      <c r="P53" s="179" t="s">
        <v>6</v>
      </c>
      <c r="Q53" s="163"/>
      <c r="R53" s="180"/>
      <c r="S53" s="181" t="s">
        <v>33</v>
      </c>
      <c r="T53" s="171" t="s">
        <v>7</v>
      </c>
      <c r="U53" s="128" t="s">
        <v>8</v>
      </c>
      <c r="V53" s="129" t="s">
        <v>34</v>
      </c>
      <c r="W53" s="181" t="s">
        <v>36</v>
      </c>
      <c r="X53" s="167" t="s">
        <v>37</v>
      </c>
      <c r="Y53" s="168"/>
      <c r="Z53" s="168"/>
      <c r="AA53" s="128" t="s">
        <v>43</v>
      </c>
      <c r="AB53" s="128" t="s">
        <v>44</v>
      </c>
      <c r="AC53" s="128" t="s">
        <v>45</v>
      </c>
      <c r="AD53" s="128" t="s">
        <v>40</v>
      </c>
      <c r="AE53" s="128" t="s">
        <v>42</v>
      </c>
      <c r="AF53" s="169" t="s">
        <v>41</v>
      </c>
      <c r="AG53" s="124" t="s">
        <v>35</v>
      </c>
      <c r="AH53" s="42"/>
    </row>
    <row r="54" spans="1:34" s="2" customFormat="1" ht="50.25" thickBot="1">
      <c r="A54" s="1"/>
      <c r="B54" s="149"/>
      <c r="C54" s="52" t="s">
        <v>9</v>
      </c>
      <c r="D54" s="53" t="s">
        <v>48</v>
      </c>
      <c r="E54" s="66" t="s">
        <v>46</v>
      </c>
      <c r="F54" s="67" t="s">
        <v>10</v>
      </c>
      <c r="G54" s="166"/>
      <c r="H54" s="183"/>
      <c r="I54" s="166"/>
      <c r="J54" s="165"/>
      <c r="K54" s="177"/>
      <c r="L54" s="46" t="s">
        <v>11</v>
      </c>
      <c r="M54" s="46" t="s">
        <v>12</v>
      </c>
      <c r="N54" s="46" t="s">
        <v>13</v>
      </c>
      <c r="O54" s="67" t="s">
        <v>14</v>
      </c>
      <c r="P54" s="47" t="s">
        <v>15</v>
      </c>
      <c r="Q54" s="48" t="s">
        <v>16</v>
      </c>
      <c r="R54" s="45" t="s">
        <v>17</v>
      </c>
      <c r="S54" s="177"/>
      <c r="T54" s="172"/>
      <c r="U54" s="127"/>
      <c r="V54" s="130"/>
      <c r="W54" s="177"/>
      <c r="X54" s="40" t="s">
        <v>19</v>
      </c>
      <c r="Y54" s="22" t="s">
        <v>18</v>
      </c>
      <c r="Z54" s="67" t="s">
        <v>20</v>
      </c>
      <c r="AA54" s="127"/>
      <c r="AB54" s="127"/>
      <c r="AC54" s="127"/>
      <c r="AD54" s="127"/>
      <c r="AE54" s="127"/>
      <c r="AF54" s="170"/>
      <c r="AG54" s="125"/>
      <c r="AH54" s="42"/>
    </row>
    <row r="55" spans="1:34" ht="12" thickBot="1">
      <c r="A55" s="6"/>
      <c r="B55" s="56" t="s">
        <v>56</v>
      </c>
      <c r="C55" s="68">
        <f>C15-C35</f>
        <v>33933937.2595457</v>
      </c>
      <c r="D55" s="69">
        <f aca="true" t="shared" si="56" ref="D55:H55">D15-D35</f>
        <v>19713424.185308993</v>
      </c>
      <c r="E55" s="70">
        <f t="shared" si="56"/>
        <v>353077.5751453112</v>
      </c>
      <c r="F55" s="71">
        <f t="shared" si="56"/>
        <v>54000439.02000001</v>
      </c>
      <c r="G55" s="72">
        <f t="shared" si="56"/>
        <v>211577732.75</v>
      </c>
      <c r="H55" s="72">
        <f t="shared" si="56"/>
        <v>-59983532.61</v>
      </c>
      <c r="I55" s="69">
        <f aca="true" t="shared" si="57" ref="I55:AG55">I15-I35</f>
        <v>240907.0900000002</v>
      </c>
      <c r="J55" s="70">
        <f t="shared" si="57"/>
        <v>449352.4899999993</v>
      </c>
      <c r="K55" s="73">
        <f t="shared" si="57"/>
        <v>266268431.35000002</v>
      </c>
      <c r="L55" s="75">
        <f>L15-L35</f>
        <v>8853221.649181888</v>
      </c>
      <c r="M55" s="75">
        <f t="shared" si="57"/>
        <v>5950008.761619901</v>
      </c>
      <c r="N55" s="75">
        <f t="shared" si="57"/>
        <v>13783550.299198214</v>
      </c>
      <c r="O55" s="75">
        <f t="shared" si="57"/>
        <v>28586780.71000001</v>
      </c>
      <c r="P55" s="76">
        <f t="shared" si="57"/>
        <v>1388309.2199999997</v>
      </c>
      <c r="Q55" s="75">
        <f t="shared" si="57"/>
        <v>123276</v>
      </c>
      <c r="R55" s="75">
        <f t="shared" si="57"/>
        <v>1511585.2199999997</v>
      </c>
      <c r="S55" s="69">
        <f t="shared" si="57"/>
        <v>30098365.930000007</v>
      </c>
      <c r="T55" s="69">
        <f>T15-T35</f>
        <v>29860473.189999983</v>
      </c>
      <c r="U55" s="69">
        <f t="shared" si="57"/>
        <v>12896912.460000003</v>
      </c>
      <c r="V55" s="69">
        <f t="shared" si="57"/>
        <v>42757385.64999998</v>
      </c>
      <c r="W55" s="69">
        <f t="shared" si="57"/>
        <v>944169.6599999997</v>
      </c>
      <c r="X55" s="69">
        <f t="shared" si="57"/>
        <v>158480.02</v>
      </c>
      <c r="Y55" s="69">
        <f t="shared" si="57"/>
        <v>37104.14999999998</v>
      </c>
      <c r="Z55" s="69">
        <f t="shared" si="57"/>
        <v>195584.16999999998</v>
      </c>
      <c r="AA55" s="69">
        <f t="shared" si="57"/>
        <v>30738.86</v>
      </c>
      <c r="AB55" s="69">
        <f t="shared" si="57"/>
        <v>461185.02</v>
      </c>
      <c r="AC55" s="69">
        <f t="shared" si="57"/>
        <v>102120.7400000022</v>
      </c>
      <c r="AD55" s="69">
        <f t="shared" si="57"/>
        <v>2038021.88</v>
      </c>
      <c r="AE55" s="69">
        <f>AE15-AE35</f>
        <v>10829.349999999926</v>
      </c>
      <c r="AF55" s="69">
        <f t="shared" si="57"/>
        <v>0</v>
      </c>
      <c r="AG55" s="74">
        <f t="shared" si="57"/>
        <v>2838480.020000002</v>
      </c>
      <c r="AH55" s="12"/>
    </row>
    <row r="56" spans="1:34" ht="12" thickBot="1">
      <c r="A56" s="6"/>
      <c r="B56" s="57" t="s">
        <v>21</v>
      </c>
      <c r="C56" s="37">
        <f>C23-C48</f>
        <v>69315779.82470046</v>
      </c>
      <c r="D56" s="29">
        <f aca="true" t="shared" si="58" ref="D56:H56">D23-D48</f>
        <v>38712453.899325356</v>
      </c>
      <c r="E56" s="29">
        <f t="shared" si="58"/>
        <v>972205.2959741836</v>
      </c>
      <c r="F56" s="29">
        <f t="shared" si="58"/>
        <v>109000439.02000001</v>
      </c>
      <c r="G56" s="29">
        <f t="shared" si="58"/>
        <v>241577732.75000006</v>
      </c>
      <c r="H56" s="29">
        <f t="shared" si="58"/>
        <v>-59983532.61</v>
      </c>
      <c r="I56" s="29">
        <f aca="true" t="shared" si="59" ref="I56:AG56">I23-I48</f>
        <v>866557.0900000002</v>
      </c>
      <c r="J56" s="32">
        <f t="shared" si="59"/>
        <v>941852.4899999993</v>
      </c>
      <c r="K56" s="33">
        <f t="shared" si="59"/>
        <v>266268431.35000002</v>
      </c>
      <c r="L56" s="77">
        <f t="shared" si="59"/>
        <v>22178389.652519487</v>
      </c>
      <c r="M56" s="78">
        <f t="shared" si="59"/>
        <v>13755015.526928833</v>
      </c>
      <c r="N56" s="79">
        <f t="shared" si="59"/>
        <v>33525205.530551683</v>
      </c>
      <c r="O56" s="51">
        <f t="shared" si="59"/>
        <v>69458610.71000001</v>
      </c>
      <c r="P56" s="80">
        <f t="shared" si="59"/>
        <v>11543215.219999999</v>
      </c>
      <c r="Q56" s="78">
        <f t="shared" si="59"/>
        <v>694380.0000000005</v>
      </c>
      <c r="R56" s="81">
        <f t="shared" si="59"/>
        <v>12237595.219999999</v>
      </c>
      <c r="S56" s="36">
        <f t="shared" si="59"/>
        <v>81696205.93</v>
      </c>
      <c r="T56" s="37">
        <f t="shared" si="59"/>
        <v>74173455.19000007</v>
      </c>
      <c r="U56" s="29">
        <f t="shared" si="59"/>
        <v>80495321.46000014</v>
      </c>
      <c r="V56" s="35">
        <f t="shared" si="59"/>
        <v>154668776.6500002</v>
      </c>
      <c r="W56" s="33">
        <f t="shared" si="59"/>
        <v>4814146.66</v>
      </c>
      <c r="X56" s="37">
        <f t="shared" si="59"/>
        <v>704289.0199999997</v>
      </c>
      <c r="Y56" s="29">
        <f t="shared" si="59"/>
        <v>205438.15000000008</v>
      </c>
      <c r="Z56" s="29">
        <f t="shared" si="59"/>
        <v>909727.1699999997</v>
      </c>
      <c r="AA56" s="29">
        <f t="shared" si="59"/>
        <v>154289.86</v>
      </c>
      <c r="AB56" s="29">
        <f t="shared" si="59"/>
        <v>461185.02</v>
      </c>
      <c r="AC56" s="29">
        <f t="shared" si="59"/>
        <v>654930.7400000012</v>
      </c>
      <c r="AD56" s="29">
        <f t="shared" si="59"/>
        <v>8856191.880000003</v>
      </c>
      <c r="AE56" s="29">
        <f t="shared" si="59"/>
        <v>63219.35</v>
      </c>
      <c r="AF56" s="29">
        <f t="shared" si="59"/>
        <v>0</v>
      </c>
      <c r="AG56" s="35">
        <f t="shared" si="59"/>
        <v>11099544.020000003</v>
      </c>
      <c r="AH56" s="24"/>
    </row>
    <row r="57" spans="24:34" s="12" customFormat="1" ht="11.25">
      <c r="X57" s="26"/>
      <c r="Y57" s="26"/>
      <c r="Z57" s="26"/>
      <c r="AA57" s="26"/>
      <c r="AB57" s="26"/>
      <c r="AC57" s="26"/>
      <c r="AD57" s="26"/>
      <c r="AE57" s="26"/>
      <c r="AH57" s="24"/>
    </row>
    <row r="58" spans="1:34" s="26" customFormat="1" ht="11.25">
      <c r="A58" s="26">
        <f aca="true" t="shared" si="60" ref="A58">A32+A33+A34+A36</f>
        <v>0</v>
      </c>
      <c r="B58" s="49"/>
      <c r="AH58" s="28"/>
    </row>
    <row r="59" spans="1:34" s="26" customFormat="1" ht="11.25">
      <c r="A59" s="26">
        <f aca="true" t="shared" si="61" ref="A59">A58/4</f>
        <v>0</v>
      </c>
      <c r="B59" s="49"/>
      <c r="W59" s="64"/>
      <c r="AH59" s="28"/>
    </row>
    <row r="60" spans="1:34" s="26" customFormat="1" ht="11.25">
      <c r="A60" s="26">
        <f aca="true" t="shared" si="62" ref="A60">A59*12</f>
        <v>0</v>
      </c>
      <c r="B60" s="49"/>
      <c r="AH60" s="28"/>
    </row>
    <row r="61" spans="1:34" s="26" customFormat="1" ht="11.25">
      <c r="A61" s="26">
        <f aca="true" t="shared" si="63" ref="A61">A60+A59</f>
        <v>0</v>
      </c>
      <c r="B61" s="49"/>
      <c r="AH61" s="28"/>
    </row>
    <row r="62" s="26" customFormat="1" ht="11.25">
      <c r="AH62" s="28"/>
    </row>
    <row r="63" s="26" customFormat="1" ht="11.25">
      <c r="AH63" s="28"/>
    </row>
    <row r="64" s="26" customFormat="1" ht="11.25">
      <c r="AH64" s="28"/>
    </row>
    <row r="65" s="26" customFormat="1" ht="11.25">
      <c r="AH65" s="28"/>
    </row>
    <row r="66" s="26" customFormat="1" ht="11.25">
      <c r="AH66" s="28"/>
    </row>
    <row r="67" s="26" customFormat="1" ht="11.25">
      <c r="AH67" s="28"/>
    </row>
    <row r="68" s="26" customFormat="1" ht="11.25">
      <c r="AH68" s="28"/>
    </row>
    <row r="69" s="26" customFormat="1" ht="11.25">
      <c r="AH69" s="28"/>
    </row>
    <row r="70" spans="15:34" s="26" customFormat="1" ht="12" customHeight="1">
      <c r="O70" s="25"/>
      <c r="AH70" s="28"/>
    </row>
    <row r="71" spans="20:34" s="25" customFormat="1" ht="12" customHeight="1">
      <c r="T71" s="26"/>
      <c r="U71" s="26"/>
      <c r="V71" s="26"/>
      <c r="AH71" s="27"/>
    </row>
    <row r="72" spans="20:34" s="25" customFormat="1" ht="12" customHeight="1">
      <c r="T72" s="26"/>
      <c r="U72" s="26"/>
      <c r="V72" s="26"/>
      <c r="AH72" s="27"/>
    </row>
    <row r="73" spans="15:34" s="25" customFormat="1" ht="12" customHeight="1">
      <c r="O73" s="7"/>
      <c r="AH73" s="27"/>
    </row>
  </sheetData>
  <sheetProtection selectLockedCells="1" selectUnlockedCells="1"/>
  <mergeCells count="83">
    <mergeCell ref="W53:W54"/>
    <mergeCell ref="U5:U6"/>
    <mergeCell ref="V5:V6"/>
    <mergeCell ref="W29:W30"/>
    <mergeCell ref="X29:Z29"/>
    <mergeCell ref="U29:U30"/>
    <mergeCell ref="X28:AG28"/>
    <mergeCell ref="AD29:AD30"/>
    <mergeCell ref="X5:Z5"/>
    <mergeCell ref="AD5:AD6"/>
    <mergeCell ref="V29:V30"/>
    <mergeCell ref="W5:W6"/>
    <mergeCell ref="AG5:AG6"/>
    <mergeCell ref="AF29:AF30"/>
    <mergeCell ref="AB5:AB6"/>
    <mergeCell ref="AF5:AF6"/>
    <mergeCell ref="K53:K54"/>
    <mergeCell ref="L53:O53"/>
    <mergeCell ref="P53:R53"/>
    <mergeCell ref="S53:S54"/>
    <mergeCell ref="G5:G6"/>
    <mergeCell ref="I5:I6"/>
    <mergeCell ref="G29:G30"/>
    <mergeCell ref="I29:I30"/>
    <mergeCell ref="H53:H54"/>
    <mergeCell ref="I53:I54"/>
    <mergeCell ref="H5:H6"/>
    <mergeCell ref="H29:H30"/>
    <mergeCell ref="T5:T6"/>
    <mergeCell ref="B26:B30"/>
    <mergeCell ref="C26:AG26"/>
    <mergeCell ref="C29:F29"/>
    <mergeCell ref="AG29:AG30"/>
    <mergeCell ref="K29:K30"/>
    <mergeCell ref="L29:O29"/>
    <mergeCell ref="P29:R29"/>
    <mergeCell ref="S29:S30"/>
    <mergeCell ref="T29:T30"/>
    <mergeCell ref="J29:J30"/>
    <mergeCell ref="C27:K28"/>
    <mergeCell ref="L27:AG27"/>
    <mergeCell ref="L28:S28"/>
    <mergeCell ref="T28:V28"/>
    <mergeCell ref="AA29:AA30"/>
    <mergeCell ref="B51:B54"/>
    <mergeCell ref="C51:AG51"/>
    <mergeCell ref="C52:K52"/>
    <mergeCell ref="L52:S52"/>
    <mergeCell ref="T52:V52"/>
    <mergeCell ref="X52:AG52"/>
    <mergeCell ref="C53:F53"/>
    <mergeCell ref="J53:J54"/>
    <mergeCell ref="U53:U54"/>
    <mergeCell ref="G53:G54"/>
    <mergeCell ref="AA53:AA54"/>
    <mergeCell ref="X53:Z53"/>
    <mergeCell ref="AE53:AE54"/>
    <mergeCell ref="AB53:AB54"/>
    <mergeCell ref="AF53:AF54"/>
    <mergeCell ref="T53:T54"/>
    <mergeCell ref="V53:V54"/>
    <mergeCell ref="B2:B6"/>
    <mergeCell ref="L4:S4"/>
    <mergeCell ref="T4:V4"/>
    <mergeCell ref="C5:F5"/>
    <mergeCell ref="K5:K6"/>
    <mergeCell ref="L5:O5"/>
    <mergeCell ref="P5:R5"/>
    <mergeCell ref="S5:S6"/>
    <mergeCell ref="J5:J6"/>
    <mergeCell ref="C2:AG2"/>
    <mergeCell ref="C3:K4"/>
    <mergeCell ref="L3:AG3"/>
    <mergeCell ref="X4:AG4"/>
    <mergeCell ref="AA5:AA6"/>
    <mergeCell ref="AC5:AC6"/>
    <mergeCell ref="AG53:AG54"/>
    <mergeCell ref="AE5:AE6"/>
    <mergeCell ref="AD53:AD54"/>
    <mergeCell ref="AB29:AB30"/>
    <mergeCell ref="AC29:AC30"/>
    <mergeCell ref="AC53:AC54"/>
    <mergeCell ref="AE29:AE30"/>
  </mergeCells>
  <printOptions/>
  <pageMargins left="0.2362204724409449" right="0.2362204724409449" top="0.2362204724409449" bottom="0.2362204724409449" header="0" footer="0"/>
  <pageSetup horizontalDpi="600" verticalDpi="600" orientation="landscape" paperSize="9" scale="45" r:id="rId1"/>
  <ignoredErrors>
    <ignoredError sqref="F36:F39 AG36:AG43 Z36:Z43 K47 K39 F43 O36:O44 R36:S46 AG15:AG16 F18:F21 K19:K23 AG22 Z22 AG18:AG21 O23:AG23 O19:AF21 O22:Y22 AA22:AF22 F15 K15 Z15 V15 O15 O18 R18:S18 V18 Z18" formula="1"/>
    <ignoredError sqref="C35:J35 P35:Q35 T35:AG35 L35:N35" formulaRange="1"/>
    <ignoredError sqref="O35 R35:S35 K3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2017-10-19T08:42:30Z</cp:lastPrinted>
  <dcterms:created xsi:type="dcterms:W3CDTF">2016-03-23T11:17:13Z</dcterms:created>
  <dcterms:modified xsi:type="dcterms:W3CDTF">2018-04-20T10:29:07Z</dcterms:modified>
  <cp:category/>
  <cp:version/>
  <cp:contentType/>
  <cp:contentStatus/>
</cp:coreProperties>
</file>